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8435" windowHeight="13170" firstSheet="1" activeTab="2"/>
  </bookViews>
  <sheets>
    <sheet name="PraviPod" sheetId="1" state="hidden" r:id="rId1"/>
    <sheet name="Novosti" sheetId="2" r:id="rId2"/>
    <sheet name="Upute" sheetId="3" r:id="rId3"/>
    <sheet name="RefStr" sheetId="4" r:id="rId4"/>
    <sheet name="Obrazac" sheetId="5" r:id="rId5"/>
    <sheet name="Kontrole" sheetId="6" r:id="rId6"/>
    <sheet name="Sifre" sheetId="7" r:id="rId7"/>
    <sheet name="Promjene" sheetId="8" r:id="rId8"/>
  </sheets>
  <definedNames>
    <definedName name="_xlnm.Print_Titles" localSheetId="4">'Obrazac'!$23:$23</definedName>
    <definedName name="_xlnm.Print_Titles" localSheetId="6">'Sifre'!$3:$3</definedName>
    <definedName name="_xlnm.Print_Area" localSheetId="1">'Novosti'!$A$2:$H$9</definedName>
    <definedName name="_xlnm.Print_Area" localSheetId="4">'Obrazac'!$A$3:$J$84</definedName>
    <definedName name="_xlnm.Print_Area" localSheetId="3">'RefStr'!$A$3:$I$42</definedName>
    <definedName name="_xlnm.Print_Area" localSheetId="6">'Sifre'!$A$3:$H$618</definedName>
    <definedName name="_xlnm.Print_Area" localSheetId="2">'Upute'!$A$2:$H$16</definedName>
  </definedNames>
  <calcPr fullCalcOnLoad="1"/>
</workbook>
</file>

<file path=xl/comments5.xml><?xml version="1.0" encoding="utf-8"?>
<comments xmlns="http://schemas.openxmlformats.org/spreadsheetml/2006/main">
  <authors>
    <author>Željko Strunjak</author>
  </authors>
  <commentList>
    <comment ref="A9" authorId="0">
      <text>
        <r>
          <rPr>
            <b/>
            <sz val="8"/>
            <rFont val="Tahoma"/>
            <family val="0"/>
          </rPr>
          <t>Naputak:</t>
        </r>
        <r>
          <rPr>
            <sz val="8"/>
            <rFont val="Tahoma"/>
            <family val="0"/>
          </rPr>
          <t xml:space="preserve">
Upisuje se skraćeni naziv proračunskog korisnika.</t>
        </r>
      </text>
    </comment>
    <comment ref="A11"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11" authorId="0">
      <text>
        <r>
          <rPr>
            <b/>
            <sz val="8"/>
            <rFont val="Tahoma"/>
            <family val="0"/>
          </rPr>
          <t>Naputak:</t>
        </r>
        <r>
          <rPr>
            <sz val="8"/>
            <rFont val="Tahoma"/>
            <family val="0"/>
          </rPr>
          <t xml:space="preserve">
Unesite puni naziv mjesta sjedišta neprofitne organizacije, ne skraćujte nazive mjesta tipa ZGB., SLAV. BROD ili SL. BROD. </t>
        </r>
      </text>
    </comment>
    <comment ref="A13" authorId="0">
      <text>
        <r>
          <rPr>
            <b/>
            <sz val="8"/>
            <rFont val="Tahoma"/>
            <family val="0"/>
          </rPr>
          <t>Naputak:</t>
        </r>
        <r>
          <rPr>
            <sz val="8"/>
            <rFont val="Tahoma"/>
            <family val="0"/>
          </rPr>
          <t xml:space="preserve">
Upišite puni naziv ulice i kućni broj te dodatak kućnom broju ako postoji (primjerice Ilica 111 A)</t>
        </r>
      </text>
    </comment>
    <comment ref="I15" authorId="0">
      <text>
        <r>
          <rPr>
            <b/>
            <sz val="8"/>
            <rFont val="Tahoma"/>
            <family val="0"/>
          </rPr>
          <t>Naputak:</t>
        </r>
        <r>
          <rPr>
            <sz val="8"/>
            <rFont val="Tahoma"/>
            <family val="0"/>
          </rPr>
          <t xml:space="preserve">
Šifra županije upisuje se automatizmom nakon upisa šifre općine (bez kontrolnog broja).</t>
        </r>
      </text>
    </comment>
    <comment ref="A15"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D7" authorId="0">
      <text>
        <r>
          <rPr>
            <b/>
            <sz val="8"/>
            <rFont val="Tahoma"/>
            <family val="0"/>
          </rPr>
          <t>Naputak:</t>
        </r>
        <r>
          <rPr>
            <sz val="8"/>
            <rFont val="Tahoma"/>
            <family val="0"/>
          </rPr>
          <t xml:space="preserve">
Matični broj je obvezan unos. Sve dok sve neprofitne organizacije ne dobiju RNO osnovni je kriterij prepoznavanja neprofitne organizacije. Unosi se kao brojevna vrijednost (bez vodećih nula), a nakon unosa prikazat će se s vodećim nulama. Ako ga unesete i s vodećim nulama, bit će prihvaćen ako osim brojeva ne upišete neki nebrojevni znak.</t>
        </r>
      </text>
    </comment>
    <comment ref="H19" authorId="0">
      <text>
        <r>
          <rPr>
            <b/>
            <sz val="8"/>
            <rFont val="Tahoma"/>
            <family val="0"/>
          </rPr>
          <t>Naputak:</t>
        </r>
        <r>
          <rPr>
            <sz val="8"/>
            <rFont val="Tahoma"/>
            <family val="0"/>
          </rPr>
          <t xml:space="preserve">
Kontrolni broj se ne upisuje nego se automatski izračunava na osnovu svih upisanih AOP-a, kontrolni broj je pokazatelj da je obrazac koji ste isprintali identičan obrascu koji je snimljen na magnetnom mediju, a ujedno je i dokaz da su podaci koji su učitani identični ovima u Excel datoteci ako se kontrolni broj i dio AOP oznaka koja je prikazana na Referentnoj stranici slažu.</t>
        </r>
      </text>
    </comment>
    <comment ref="A17" authorId="0">
      <text>
        <r>
          <rPr>
            <b/>
            <sz val="8"/>
            <rFont val="Tahoma"/>
            <family val="0"/>
          </rPr>
          <t>Naputak:</t>
        </r>
        <r>
          <rPr>
            <sz val="8"/>
            <rFont val="Tahoma"/>
            <family val="0"/>
          </rPr>
          <t xml:space="preserve">
Šifra djelatnosti se od 2009. godine umjesto na 5, unosi na 4 znamenake prema Nacionalnoj klasifikaciji djelatnosti 2007 (NKD 2007). Djelatnost se upisuje kao brojevna vrijednost. Ako je upišete i kao tekstualnu vrijednost koja se sastoji od brojeva, a ne nekih drugih znakova bit će ispravno prepoznata. Djelatnosti koje počinju s vodećom nulom mogu se upisati i s nulom i bez nje, program će prihvatiti obje, ako je upišete bez vodeće nule prikazat će se s vodećom nulom.</t>
        </r>
      </text>
    </comment>
    <comment ref="I7" authorId="0">
      <text>
        <r>
          <rPr>
            <sz val="8"/>
            <rFont val="Arial CE"/>
            <family val="2"/>
          </rPr>
          <t>Oznaka razdoblja upisuje se u formatu GGGG-MM gdje GGGG označava godinu za koju se predaje obrazac a MM mjesec kojim završava razdoblje, primjerice:
2009-03 za I. - III. 2009.</t>
        </r>
      </text>
    </comment>
    <comment ref="A19" authorId="0">
      <text>
        <r>
          <rPr>
            <b/>
            <sz val="8"/>
            <rFont val="Tahoma"/>
            <family val="0"/>
          </rPr>
          <t>Naputak:</t>
        </r>
        <r>
          <rPr>
            <sz val="8"/>
            <rFont val="Tahoma"/>
            <family val="0"/>
          </rPr>
          <t xml:space="preserve">
Kontrole provjeravajte tek nakon što popunite cijeli obrazac. U nepopunjenom obrascu ili obrascu koji je tek djelomično popunjen neke kontrole neće biti zadovoljene. Provjeravajte ih tek kada upišete sve podatke. Ako neka od kontrola koje moraju biti zadovoljene nije popunjena, pisat će tekst "Nisu zadovoljene sve kontrole", u slučaju da postoji neko upozorenje na podatak koji može biti točan ali je neuobičajen, pisat će tekst "Postoje neka upozorenja na kontrolama". Provjerite na što kontrole upozoravaju i ako je podatak ispravan zanemarite kontrolu upozorenja.</t>
        </r>
      </text>
    </comment>
    <comment ref="A7" authorId="0">
      <text>
        <r>
          <rPr>
            <b/>
            <sz val="8"/>
            <rFont val="Tahoma"/>
            <family val="0"/>
          </rPr>
          <t>Naputak:</t>
        </r>
        <r>
          <rPr>
            <sz val="8"/>
            <rFont val="Tahoma"/>
            <family val="0"/>
          </rPr>
          <t xml:space="preserve">
Od 1. siječnja 2010. godine sve neprofitne organizacije dužne su prijaviti se u Registar ako već nisu da im bude dodijeljen RNO broj (uputa na stranici Novisti). Upis RNO-a je obvezan.</t>
        </r>
      </text>
    </comment>
    <comment ref="A79" authorId="0">
      <text>
        <r>
          <rPr>
            <b/>
            <sz val="8"/>
            <rFont val="Tahoma"/>
            <family val="0"/>
          </rPr>
          <t>Naputak:</t>
        </r>
        <r>
          <rPr>
            <sz val="8"/>
            <rFont val="Tahoma"/>
            <family val="0"/>
          </rPr>
          <t xml:space="preserve">
Unosi se ime i prezime zakonskog predstavnika koji potpisuje izvještaj (bez titule, funkcije ili nekog drugog dodatka).</t>
        </r>
      </text>
    </comment>
    <comment ref="A81" authorId="0">
      <text>
        <r>
          <rPr>
            <b/>
            <sz val="8"/>
            <rFont val="Tahoma"/>
            <family val="0"/>
          </rPr>
          <t>Naputak:</t>
        </r>
        <r>
          <rPr>
            <sz val="8"/>
            <rFont val="Tahoma"/>
            <family val="0"/>
          </rPr>
          <t xml:space="preserve">
Unosi se samo prezime i ime osobe za konakt u slučaju bilo kakvih problema s učitavanjem obrasca ili u slučaju dodatnih pitanja oko podataka u obrascu.</t>
        </r>
      </text>
    </comment>
    <comment ref="G79" authorId="0">
      <text>
        <r>
          <rPr>
            <b/>
            <sz val="8"/>
            <rFont val="Tahoma"/>
            <family val="0"/>
          </rPr>
          <t>Naputak:</t>
        </r>
        <r>
          <rPr>
            <sz val="8"/>
            <rFont val="Tahoma"/>
            <family val="0"/>
          </rPr>
          <t xml:space="preserve">
Unosi se samo jedan broj telefona (mobitela) osobe za kontaktiranje.</t>
        </r>
      </text>
    </comment>
    <comment ref="G81" authorId="0">
      <text>
        <r>
          <rPr>
            <b/>
            <sz val="8"/>
            <rFont val="Tahoma"/>
            <family val="0"/>
          </rPr>
          <t>Naputak:</t>
        </r>
        <r>
          <rPr>
            <sz val="8"/>
            <rFont val="Tahoma"/>
            <family val="0"/>
          </rPr>
          <t xml:space="preserve">
Unosi se samo jedan broj telefaxa osobe za kontaktiranje.</t>
        </r>
      </text>
    </comment>
    <comment ref="A83" authorId="0">
      <text>
        <r>
          <rPr>
            <b/>
            <sz val="8"/>
            <rFont val="Tahoma"/>
            <family val="0"/>
          </rPr>
          <t>Naputak:</t>
        </r>
        <r>
          <rPr>
            <sz val="8"/>
            <rFont val="Tahoma"/>
            <family val="0"/>
          </rPr>
          <t xml:space="preserve">
Unosi se službena adresa e-pošte obveznika. Ne unosi se adresa osobe za kontaktiranje. </t>
        </r>
      </text>
    </comment>
    <comment ref="G7" authorId="0">
      <text>
        <r>
          <rPr>
            <b/>
            <sz val="8"/>
            <rFont val="Tahoma"/>
            <family val="0"/>
          </rPr>
          <t>Naputak:</t>
        </r>
        <r>
          <rPr>
            <sz val="8"/>
            <rFont val="Tahoma"/>
            <family val="0"/>
          </rPr>
          <t xml:space="preserve">
Osobni identifikacijski broj (OIB) je od 1. siječnja 2010. obvezan na svim obrascima, čak i za predaje za razdoblja ranija od 2010. godine. Obveznici koji još nemaju dodijeljen OIB od Porezne uprave dužni su ga što prije zatražiti</t>
        </r>
      </text>
    </comment>
  </commentList>
</comments>
</file>

<file path=xl/sharedStrings.xml><?xml version="1.0" encoding="utf-8"?>
<sst xmlns="http://schemas.openxmlformats.org/spreadsheetml/2006/main" count="2104" uniqueCount="2029">
  <si>
    <t>Proizvodnja madraca</t>
  </si>
  <si>
    <t>Proizvodnja novca</t>
  </si>
  <si>
    <t>Proizvodnja glazbenih instrumenata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</si>
  <si>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</si>
  <si>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</si>
  <si>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</si>
  <si>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</si>
  <si>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</si>
  <si>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</si>
  <si>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</si>
  <si>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</si>
  <si>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</si>
  <si>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</si>
  <si>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</si>
  <si>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</si>
  <si>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Radni list: ––&gt;</t>
  </si>
  <si>
    <t>Novosti</t>
  </si>
  <si>
    <t>Kontrole</t>
  </si>
  <si>
    <t>Promjene</t>
  </si>
  <si>
    <t>Trgovina na veliko tekstilom</t>
  </si>
  <si>
    <t>Trgovina na veliko parfemima i kozmetikom</t>
  </si>
  <si>
    <t>Matični broj</t>
  </si>
  <si>
    <t>Naziv obveznika</t>
  </si>
  <si>
    <t>Broj pošte</t>
  </si>
  <si>
    <t>Mjesto, ulica i kućni broj</t>
  </si>
  <si>
    <t>Šifra djelatnosti</t>
  </si>
  <si>
    <t>Šifra županije</t>
  </si>
  <si>
    <t>Šifra općine</t>
  </si>
  <si>
    <t>Oznaka razdoblja</t>
  </si>
  <si>
    <t>Neki financijski pokazatelji iz obrasca:</t>
  </si>
  <si>
    <t>Kontrolni broj obrasca</t>
  </si>
  <si>
    <t>Opis</t>
  </si>
  <si>
    <t>Telefon</t>
  </si>
  <si>
    <t>Telefaks</t>
  </si>
  <si>
    <t>Adresa e-pošte</t>
  </si>
  <si>
    <t>(potpis voditelja računovodstva)</t>
  </si>
  <si>
    <t>(potpis zakonskog predstavnika)</t>
  </si>
  <si>
    <t>Evidencijski broj</t>
  </si>
  <si>
    <t>(popunjava FINA)</t>
  </si>
  <si>
    <t>Stanje kontrola:</t>
  </si>
  <si>
    <t>ZAGREB (ZAGREBAČKA ŽUPANIJA)</t>
  </si>
  <si>
    <t>Obrazac</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</si>
  <si>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</si>
  <si>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</si>
  <si>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</si>
  <si>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</si>
  <si>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</si>
  <si>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</si>
  <si>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</si>
  <si>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</si>
  <si>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</si>
  <si>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</si>
  <si>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</si>
  <si>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</si>
  <si>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</si>
  <si>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</si>
  <si>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</si>
  <si>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</si>
  <si>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</si>
  <si>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</si>
  <si>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</si>
  <si>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</si>
  <si>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33</t>
  </si>
  <si>
    <t>3311</t>
  </si>
  <si>
    <t>BREZNICA</t>
  </si>
  <si>
    <t>BREZNIČKI HUM</t>
  </si>
  <si>
    <t>CESTICA</t>
  </si>
  <si>
    <t>DONJA VOĆA</t>
  </si>
  <si>
    <t>DONJI MARTIJANEC</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</si>
  <si>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</si>
  <si>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</si>
  <si>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</si>
  <si>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</si>
  <si>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</si>
  <si>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</si>
  <si>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</si>
  <si>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</si>
  <si>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</si>
  <si>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</si>
  <si>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</si>
  <si>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</si>
  <si>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</si>
  <si>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</si>
  <si>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</si>
  <si>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</si>
  <si>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</si>
  <si>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</si>
  <si>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</si>
  <si>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</si>
  <si>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</si>
  <si>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</si>
  <si>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</si>
  <si>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</si>
  <si>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</si>
  <si>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</si>
  <si>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</si>
  <si>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</si>
  <si>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</si>
  <si>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</si>
  <si>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</si>
  <si>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</si>
  <si>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</si>
  <si>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</si>
  <si>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</si>
  <si>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</si>
  <si>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</si>
  <si>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</si>
  <si>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</si>
  <si>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</si>
  <si>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</si>
  <si>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</si>
  <si>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</si>
  <si>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Kontrolni zbroj (AOP 041 do 047)</t>
  </si>
  <si>
    <t>Građevinski objekti u pripremi</t>
  </si>
  <si>
    <t>Postrojenja i oprema u pripremi</t>
  </si>
  <si>
    <t>051</t>
  </si>
  <si>
    <t>052</t>
  </si>
  <si>
    <t>2015-03</t>
  </si>
  <si>
    <t>2015-09</t>
  </si>
  <si>
    <t>2014-03</t>
  </si>
  <si>
    <t>2014-09</t>
  </si>
  <si>
    <t>Omogućena predaja obrasca s svim nulama u AOP pozicijama i predaja obrazaca stranih predstavništava u Republici Hrvatskoj koja nemaju djelatnost i matični broj..</t>
  </si>
  <si>
    <t>1.0.7.</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</si>
  <si>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</si>
  <si>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</si>
  <si>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</si>
  <si>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</si>
  <si>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</si>
  <si>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</si>
  <si>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</si>
  <si>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</si>
  <si>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</si>
  <si>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</si>
  <si>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1.0.4.</t>
  </si>
  <si>
    <t>OIB i RNO postaju obvezni podaci. Dodana su nova razdoblja za 2010. godinu.</t>
  </si>
  <si>
    <r>
      <t xml:space="preserve">Osobito pažljivo ispunite zaglavlje lista Obrazac jer bez ispravno upisanog zaglavlja, obrazac neće biti prepoznat i neće moći ući u automatsku obradu podataka. Od 1. siječnja 2010. na obrasce se upisuju tri identifikatora neprofitne organizacije: matični broj, RNO, OIB. </t>
    </r>
    <r>
      <rPr>
        <b/>
        <sz val="10"/>
        <color indexed="56"/>
        <rFont val="Arial"/>
        <family val="2"/>
      </rPr>
      <t>Matični broj</t>
    </r>
    <r>
      <rPr>
        <sz val="10"/>
        <color indexed="56"/>
        <rFont val="Arial"/>
        <family val="2"/>
      </rPr>
      <t xml:space="preserve"> se unosi kao brojevna vrijednost duljine do 8 znakova, a nakon upisa kraćeg broja od osam znakova, vodeće nule će se same pokazati. Isto tako, </t>
    </r>
    <r>
      <rPr>
        <b/>
        <sz val="10"/>
        <color indexed="56"/>
        <rFont val="Arial"/>
        <family val="2"/>
      </rPr>
      <t xml:space="preserve">RNO </t>
    </r>
    <r>
      <rPr>
        <sz val="10"/>
        <color indexed="56"/>
        <rFont val="Arial"/>
        <family val="2"/>
      </rPr>
      <t xml:space="preserve">i </t>
    </r>
    <r>
      <rPr>
        <b/>
        <sz val="10"/>
        <color indexed="56"/>
        <rFont val="Arial"/>
        <family val="2"/>
      </rPr>
      <t>OIB</t>
    </r>
    <r>
      <rPr>
        <sz val="10"/>
        <color indexed="56"/>
        <rFont val="Arial"/>
        <family val="2"/>
      </rPr>
      <t xml:space="preserve"> su obvezni, te ni bez njih nije moguće učitavanje i obrada popunjenog obrasca.</t>
    </r>
  </si>
  <si>
    <r>
      <t xml:space="preserve">Registar neprofitnih organizacija - </t>
    </r>
    <r>
      <rPr>
        <b/>
        <sz val="14"/>
        <color indexed="10"/>
        <rFont val="Arial"/>
        <family val="2"/>
      </rPr>
      <t>RNO</t>
    </r>
  </si>
  <si>
    <t>––––&gt; Link na Internet stranice Ministarstva financija (neprofitno računovodstvo)</t>
  </si>
  <si>
    <t>Sve neprofitne organizacije dužne su ispuniti obvezu upisa u Registar neprofitnih organizacija. 
Ovo ne vrijedi samo za novoosnovane već i za ranije osnovane neprofitne organizacije. 
Na Internet stranici Ministarstva financija nalazi se Obrazac RNO te sve upute za prijavu u Registar.</t>
  </si>
  <si>
    <t>Rashodi za materijal i energiju</t>
  </si>
  <si>
    <t>Stipendije</t>
  </si>
  <si>
    <t>Rashodi za ostala porezna davanja</t>
  </si>
  <si>
    <t>053</t>
  </si>
  <si>
    <t>Prijevozna sredstva u pripremi</t>
  </si>
  <si>
    <t>054</t>
  </si>
  <si>
    <t>Višegodišnji nasadi i osnovno stado u pripremi</t>
  </si>
  <si>
    <t>055</t>
  </si>
  <si>
    <t>Ostala nematerijalna proizvedena imovina u pripremi</t>
  </si>
  <si>
    <t>056</t>
  </si>
  <si>
    <t>Ostala nefinancijska imovina u pripremi</t>
  </si>
  <si>
    <t xml:space="preserve">Stanje zaliha </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</si>
  <si>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</si>
  <si>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</si>
  <si>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</si>
  <si>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</si>
  <si>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</si>
  <si>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</si>
  <si>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</si>
  <si>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</si>
  <si>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</si>
  <si>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</si>
  <si>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</si>
  <si>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</si>
  <si>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</si>
  <si>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</si>
  <si>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Upute</t>
  </si>
  <si>
    <t>PODRAVSKA MOSLAVINA</t>
  </si>
  <si>
    <t>TRNAVA</t>
  </si>
  <si>
    <t>VALPOVO</t>
  </si>
  <si>
    <t>VILJEVO</t>
  </si>
  <si>
    <t>VIŠKOVCI</t>
  </si>
  <si>
    <t>VUKA</t>
  </si>
  <si>
    <t>VLADISLAVCI</t>
  </si>
  <si>
    <t>Referentna stranica</t>
  </si>
  <si>
    <t>NEPROFITNIH ORGANIZACIJA</t>
  </si>
  <si>
    <t>Kontrole ispravnosti / potpunosti podataka (moraju biti zadovoljene)</t>
  </si>
  <si>
    <t>Proizvodnja ostalih proizvoda od gume</t>
  </si>
  <si>
    <t>Proizvodnja ambalaže od plastike</t>
  </si>
  <si>
    <t>Proizvodnja ravnog stakla</t>
  </si>
  <si>
    <t>Oblikovanje i obrada ravnog stakla</t>
  </si>
  <si>
    <t>Proizvodnja šupljeg stakla</t>
  </si>
  <si>
    <t>Proizvodnja staklenih vlakana</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</si>
  <si>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</si>
  <si>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</si>
  <si>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</si>
  <si>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</si>
  <si>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</si>
  <si>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</si>
  <si>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</si>
  <si>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</si>
  <si>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</si>
  <si>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</si>
  <si>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</si>
  <si>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</si>
  <si>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r>
      <t xml:space="preserve">Na radnom listu </t>
    </r>
    <r>
      <rPr>
        <b/>
        <sz val="10"/>
        <color indexed="56"/>
        <rFont val="Arial"/>
        <family val="2"/>
      </rPr>
      <t xml:space="preserve">Kontrole </t>
    </r>
    <r>
      <rPr>
        <sz val="10"/>
        <color indexed="56"/>
        <rFont val="Arial"/>
        <family val="2"/>
      </rPr>
      <t xml:space="preserve">nakon unosa možete provjeriti jesu li zadovoljene neke osnovne kontrole na podacima. Kontrole provjeravajte tek nakon upisa svih podataka. Radni list Kontrole organiziran je u dvije kolone, u prvoj koloni je oznaka da li je kontrola zadovoljena, a u drugoj je tekstualni opis što ta kontrola provjerava. Ako neka kontrola nije zadovoljena, pročitajte što ta kontrola provjerava i ispravite krivo uneseni ili neuneseni podatak. Postoje dvije vrste kontrola: </t>
    </r>
    <r>
      <rPr>
        <b/>
        <sz val="10"/>
        <color indexed="10"/>
        <rFont val="Arial"/>
        <family val="2"/>
      </rPr>
      <t>crvene</t>
    </r>
    <r>
      <rPr>
        <sz val="10"/>
        <color indexed="56"/>
        <rFont val="Arial"/>
        <family val="2"/>
      </rPr>
      <t xml:space="preserve"> i </t>
    </r>
    <r>
      <rPr>
        <b/>
        <sz val="10"/>
        <color indexed="12"/>
        <rFont val="Arial"/>
        <family val="2"/>
      </rPr>
      <t>plave.</t>
    </r>
    <r>
      <rPr>
        <sz val="10"/>
        <color indexed="56"/>
        <rFont val="Arial"/>
        <family val="2"/>
      </rPr>
      <t xml:space="preserve"> Pogreška na crvenoj kontroli mora biti ispravljena inače obrazac neće biti prihvaćen. Plave kontrole su upozoravajuće, one upozoravaju da ste unijeli neku kombinaciju iznosa ili nekih drugih podataka koja je upitna, a može a i ne mora biti točna - s obzirom na uvjete. Ako podatak smatrate točnim ili kontrola vrijedi samo u posebnim uvjetima koji u vašem slučaju nisu zadovoljeni, tu kontrolu možete zanemariti.</t>
    </r>
  </si>
  <si>
    <r>
      <t xml:space="preserve">Prilikom punjenja Excel datoteke direkno iz </t>
    </r>
    <r>
      <rPr>
        <b/>
        <sz val="10"/>
        <color indexed="10"/>
        <rFont val="Arial"/>
        <family val="2"/>
      </rPr>
      <t>aplikacije za računovodstvo</t>
    </r>
    <r>
      <rPr>
        <sz val="10"/>
        <color indexed="56"/>
        <rFont val="Arial"/>
        <family val="2"/>
      </rPr>
      <t xml:space="preserve"> ili </t>
    </r>
    <r>
      <rPr>
        <b/>
        <sz val="10"/>
        <color indexed="10"/>
        <rFont val="Arial"/>
        <family val="2"/>
      </rPr>
      <t>neke druge vanjske aplikacije</t>
    </r>
    <r>
      <rPr>
        <sz val="10"/>
        <color indexed="56"/>
        <rFont val="Arial"/>
        <family val="2"/>
      </rPr>
      <t>, čest je slučaj da ta aplikacija koja puni Excel datoteku, otvori datoteku, napuni je podacima i s obzirom da nema sve funkcionalnosti Excela zatvori prije nego se sve automatske sume i kontrole uspiju izračunati. Takva datoteka će javljati pogrešku prilikom učitavanja. U slučaju da Excel datoteke punite iz svoje aplikacije, obavezno je nakon toga otvorite u Microsoft Excelu, pri tom će se sve formule izračunati u djeliću sekunde, te takvu datoteku ponovo snimite, bez ikakvih dodatnih unosa ili promjena. Preporuča se prije snimanja tako napunjene datoteke pritisnuti tipku F9 u Excel-u čime pokrećete izračun svih formula ako se nije pokrenuo prilikom otvaranja. Tek tako ponovo snimljenu datoteku moguće je učitati.</t>
    </r>
  </si>
  <si>
    <r>
      <t xml:space="preserve">Prije popunjavanja obrasca proučite ove kratke upute kako biste izbjegli probleme i razjasnili sve nejasnoće vezane uz unos obrasca. Korisnici </t>
    </r>
    <r>
      <rPr>
        <b/>
        <sz val="10"/>
        <color indexed="12"/>
        <rFont val="Arial"/>
        <family val="2"/>
      </rPr>
      <t>Office-a 2007</t>
    </r>
    <r>
      <rPr>
        <b/>
        <sz val="10"/>
        <color indexed="16"/>
        <rFont val="Arial"/>
        <family val="2"/>
      </rPr>
      <t xml:space="preserve"> i </t>
    </r>
    <r>
      <rPr>
        <b/>
        <sz val="10"/>
        <color indexed="12"/>
        <rFont val="Arial"/>
        <family val="2"/>
      </rPr>
      <t>Office-a 2010</t>
    </r>
    <r>
      <rPr>
        <b/>
        <sz val="10"/>
        <color indexed="16"/>
        <rFont val="Arial"/>
        <family val="2"/>
      </rPr>
      <t xml:space="preserve">, te oni koji Excel obrasce popunjavate </t>
    </r>
    <r>
      <rPr>
        <b/>
        <sz val="10"/>
        <color indexed="12"/>
        <rFont val="Arial"/>
        <family val="2"/>
      </rPr>
      <t>direktno iz knjigovodstvenog programa</t>
    </r>
    <r>
      <rPr>
        <b/>
        <sz val="10"/>
        <color indexed="10"/>
        <rFont val="Arial"/>
        <family val="2"/>
      </rPr>
      <t xml:space="preserve"> </t>
    </r>
    <r>
      <rPr>
        <b/>
        <sz val="10"/>
        <color indexed="16"/>
        <rFont val="Arial"/>
        <family val="2"/>
      </rPr>
      <t xml:space="preserve">obavezno proučite dodatak vezan uz probleme koji se mogu kod Vas pojaviti. Odnedavno je vrlo čest alat na novijim računalima namijenjen za rad s Excel datotekama pod nazivom </t>
    </r>
    <r>
      <rPr>
        <b/>
        <sz val="10"/>
        <color indexed="10"/>
        <rFont val="Arial"/>
        <family val="2"/>
      </rPr>
      <t>Libre Office</t>
    </r>
    <r>
      <rPr>
        <b/>
        <sz val="10"/>
        <color indexed="16"/>
        <rFont val="Arial"/>
        <family val="2"/>
      </rPr>
      <t>.</t>
    </r>
    <r>
      <rPr>
        <b/>
        <sz val="10"/>
        <color indexed="12"/>
        <rFont val="Arial"/>
        <family val="2"/>
      </rPr>
      <t xml:space="preserve"> </t>
    </r>
    <r>
      <rPr>
        <b/>
        <sz val="10"/>
        <color indexed="16"/>
        <rFont val="Arial"/>
        <family val="2"/>
      </rPr>
      <t xml:space="preserve">Pokazalo se da se obrasci popunjeni u ovom alatu ne mogu učitati, za razliku od </t>
    </r>
    <r>
      <rPr>
        <b/>
        <sz val="10"/>
        <color indexed="57"/>
        <rFont val="Arial"/>
        <family val="2"/>
      </rPr>
      <t>Apache Open Office-a,</t>
    </r>
    <r>
      <rPr>
        <b/>
        <sz val="10"/>
        <color indexed="16"/>
        <rFont val="Arial"/>
        <family val="2"/>
      </rPr>
      <t xml:space="preserve"> u kojem je u verzijama 3.x i novijima moguće popuniti i predati obrazac.</t>
    </r>
  </si>
  <si>
    <t>Ostali rashodi za radnike</t>
  </si>
  <si>
    <t xml:space="preserve">Doprinosi na plaće </t>
  </si>
  <si>
    <t>Stručno usavršavanje radnika</t>
  </si>
  <si>
    <t>Dodana nova kontrola na naziv datoteke (da li je .xlsx ili .xls). Dodana nova razdoblja za 2013. godinu. Dodana kontrola na regionalne postavke na računalu (decimalna točka i oznaka tisuća).</t>
  </si>
  <si>
    <t>1.0.5.</t>
  </si>
  <si>
    <t>Dodana su nova razdoblja za 2011. godinu.</t>
  </si>
  <si>
    <t>Šestanovac  (443)</t>
  </si>
  <si>
    <t>Djelatnosti žičane telekomunikacije</t>
  </si>
  <si>
    <t>Šibenik  (444)</t>
  </si>
  <si>
    <t>Djelatnosti bežične telekomunikacije</t>
  </si>
  <si>
    <t>Škabrnje  (445)</t>
  </si>
  <si>
    <t>Djelatnosti satelitske telekomunikacije</t>
  </si>
  <si>
    <t>Šodolovci  (614)</t>
  </si>
  <si>
    <t>Ostale telekomunikacijske djelatnosti</t>
  </si>
  <si>
    <t>Šolta  (447)</t>
  </si>
  <si>
    <t>Računalno programiranje</t>
  </si>
  <si>
    <t>Špišić Bukovica  (449)</t>
  </si>
  <si>
    <t>Savjetovanje u vezi s računalima</t>
  </si>
  <si>
    <t>Štefanje  (450)</t>
  </si>
  <si>
    <t>Upravljanje računalnom opremom i sustavom</t>
  </si>
  <si>
    <t>Štitar  (628)</t>
  </si>
  <si>
    <t>Ostale uslužne djelatnosti u vezi s informacijskom tehnologijom i računalima</t>
  </si>
  <si>
    <t>Štrigova  (452)</t>
  </si>
  <si>
    <t>Obrada podataka, usluge poslužitelja i djelatnosti povezane s njima</t>
  </si>
  <si>
    <t>Tar-Vabriga  (631)</t>
  </si>
  <si>
    <t>Internetski portali</t>
  </si>
  <si>
    <t>Tinjan  (453)</t>
  </si>
  <si>
    <t>Djelatnosti novinskih agencija</t>
  </si>
  <si>
    <t>Tisno  (454)</t>
  </si>
  <si>
    <t>Ostale informacijske uslužne djelatnosti, d. n.</t>
  </si>
  <si>
    <t>Tkon  (575)</t>
  </si>
  <si>
    <t>Tompojevci  (456)</t>
  </si>
  <si>
    <t>Ostalo novčarsko posredovanje</t>
  </si>
  <si>
    <t>Topusko  (457)</t>
  </si>
  <si>
    <t>Djelatnosti holding-društava</t>
  </si>
  <si>
    <t>Tordinci  (458)</t>
  </si>
  <si>
    <t>Uzajamni fondovi (trustovi), ostali fondovi i slični financijski subjekti</t>
  </si>
  <si>
    <t>Tounj  (557)</t>
  </si>
  <si>
    <t>Financijski leasing</t>
  </si>
  <si>
    <t>Tovarnik  (459)</t>
  </si>
  <si>
    <t>Tribunj  (626)</t>
  </si>
  <si>
    <t>Ostale financijske uslužne djelatnosti, osim osiguranja i mirovinskih fondova, d. n.</t>
  </si>
  <si>
    <t>Trilj  (460)</t>
  </si>
  <si>
    <t>Životno osiguranje</t>
  </si>
  <si>
    <t>Trnava  (461)</t>
  </si>
  <si>
    <t>Trnovec Bartolovečki  (462)</t>
  </si>
  <si>
    <t>Reosiguranje</t>
  </si>
  <si>
    <t>Trogir  (463)</t>
  </si>
  <si>
    <t>Trpanj  (601)</t>
  </si>
  <si>
    <t>Poslovanje financijskih tržišta</t>
  </si>
  <si>
    <t>Trpinja  (464)</t>
  </si>
  <si>
    <t>Djelatnosti posredovanja u poslovanju vrijednosnim papirima i robnim ugovorima</t>
  </si>
  <si>
    <t>Tučepi  (593)</t>
  </si>
  <si>
    <t>Ostale pomoćne djelatnosti kod financijskih usluga, osim osiguranja i mirovinskih fondova</t>
  </si>
  <si>
    <t>Tuhelj  (466)</t>
  </si>
  <si>
    <t>Procjena rizika i štete</t>
  </si>
  <si>
    <t>Udbina  (467)</t>
  </si>
  <si>
    <t xml:space="preserve">Djelatnosti agenata i posrednika osiguranja </t>
  </si>
  <si>
    <t>Umag  (468)</t>
  </si>
  <si>
    <t>Ostale pomoćne djelatnosti u osiguranju i mirovinskim fondovima</t>
  </si>
  <si>
    <t>Unešić  (469)</t>
  </si>
  <si>
    <t>Djelatnosti upravljanja fondovima</t>
  </si>
  <si>
    <t>Valpovo  (471)</t>
  </si>
  <si>
    <t>Kupnja i prodaja vlastitih nekretnina</t>
  </si>
  <si>
    <t>Varaždin  (472)</t>
  </si>
  <si>
    <t>Iznajmljivanje i upravljanje vlastitim nekretninama ili nekretninama uzetim u zakup (leasing)</t>
  </si>
  <si>
    <t>Varaždinske Toplice  (473)</t>
  </si>
  <si>
    <t>Agencije za poslovanje nekretninama</t>
  </si>
  <si>
    <t>Vela Luka  (474)</t>
  </si>
  <si>
    <t>Upravljanje nekretninama uz naplatu ili na osnovi ugovora</t>
  </si>
  <si>
    <t>Velika  (475)</t>
  </si>
  <si>
    <t>Pravne djelatnosti</t>
  </si>
  <si>
    <t>Velika Gorica  (541)</t>
  </si>
  <si>
    <t>Računovodstvene, knjigovodstvene i revizijske djelatnosti; porezno savjetovanje</t>
  </si>
  <si>
    <t>Velika Kopanica  (476)</t>
  </si>
  <si>
    <t>Upravljačke djelatnosti</t>
  </si>
  <si>
    <t>Velika Ludina  (477)</t>
  </si>
  <si>
    <t>Odnosi s javnošću i djelatnosti priopćivanja</t>
  </si>
  <si>
    <t>Velika Pisanica  (478)</t>
  </si>
  <si>
    <t>Savjetovanje u vezi s poslovanjem i ostalim upravljanjem</t>
  </si>
  <si>
    <t>Velika Trnovitica  (565)</t>
  </si>
  <si>
    <t>Arhitektonske djelatnosti</t>
  </si>
  <si>
    <t>Veliki Bukovec  (558)</t>
  </si>
  <si>
    <t>Inženjerstvo i s njim povezano tehničko savjetovanje</t>
  </si>
  <si>
    <t>Veliki Grđevac  (480)</t>
  </si>
  <si>
    <t>Veliko Trgovišće  (481)</t>
  </si>
  <si>
    <t>Istraživanje i eksperimentalni razvoj u biotehnologiji</t>
  </si>
  <si>
    <t>Veliko Trojstvo  (483)</t>
  </si>
  <si>
    <t>Ostalo istraživanje i eksperimentalni razvoj u prirodnim, tehničkim i tehnološkim znanostima</t>
  </si>
  <si>
    <t>Vidovec  (484)</t>
  </si>
  <si>
    <t>Istraživanje i eksperimentalni razvoj u društvenim i humanističkim znanostima</t>
  </si>
  <si>
    <t>Viljevo  (485)</t>
  </si>
  <si>
    <t>Agencije za promidžbu (reklamu i propagandu)</t>
  </si>
  <si>
    <t>Vinica  (486)</t>
  </si>
  <si>
    <t>Oglašavanje preko medija</t>
  </si>
  <si>
    <t>Vinkovci  (487)</t>
  </si>
  <si>
    <t>Istraživanje tržišta i ispitivanje javnoga mnijenja</t>
  </si>
  <si>
    <t>Vinodolska Općina  (488)</t>
  </si>
  <si>
    <t>Specijalizirane dizajnerske djelatnosti</t>
  </si>
  <si>
    <t>Vir  (489)</t>
  </si>
  <si>
    <t>Virje  (490)</t>
  </si>
  <si>
    <t>Prevoditeljske djelatnosti i usluge tumača</t>
  </si>
  <si>
    <t>Virovitica  (491)</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</si>
  <si>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</si>
  <si>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</si>
  <si>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</si>
  <si>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</si>
  <si>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</si>
  <si>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</si>
  <si>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</si>
  <si>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</si>
  <si>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</si>
  <si>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</si>
  <si>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</si>
  <si>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</si>
  <si>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</si>
  <si>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</si>
  <si>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</si>
  <si>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</si>
  <si>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</si>
  <si>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Index
(5/4)</t>
  </si>
  <si>
    <t>Osoba za kontaktiranje:</t>
  </si>
  <si>
    <t>Zakonski predstavnik:</t>
  </si>
  <si>
    <t>KAMANJE</t>
  </si>
  <si>
    <t>Poštanski broj:</t>
  </si>
  <si>
    <t>1.0.2.</t>
  </si>
  <si>
    <t>BOROVO</t>
  </si>
  <si>
    <t>BOŠNJACI</t>
  </si>
  <si>
    <t>CERNA</t>
  </si>
  <si>
    <t>DRENOVCI</t>
  </si>
  <si>
    <t>GRADIŠTE</t>
  </si>
  <si>
    <t>GUNJA</t>
  </si>
  <si>
    <t>ILOK</t>
  </si>
  <si>
    <t>IVANKOVO</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</si>
  <si>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</si>
  <si>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</si>
  <si>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</si>
  <si>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</si>
  <si>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</si>
  <si>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</si>
  <si>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</si>
  <si>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</si>
  <si>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</si>
  <si>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</si>
  <si>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</si>
  <si>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</si>
  <si>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</si>
  <si>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</si>
  <si>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</si>
  <si>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</si>
  <si>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</si>
  <si>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</si>
  <si>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</si>
  <si>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</si>
  <si>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</si>
  <si>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</si>
  <si>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</si>
  <si>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</si>
  <si>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</si>
  <si>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</si>
  <si>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</si>
  <si>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</si>
  <si>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</si>
  <si>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</si>
  <si>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</si>
  <si>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</si>
  <si>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</si>
  <si>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</si>
  <si>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</si>
  <si>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</si>
  <si>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</si>
  <si>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</si>
  <si>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</si>
  <si>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</si>
  <si>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</si>
  <si>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</si>
  <si>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</si>
  <si>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</si>
  <si>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</si>
  <si>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</si>
  <si>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</si>
  <si>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</si>
  <si>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</si>
  <si>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</si>
  <si>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</si>
  <si>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</si>
  <si>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</si>
  <si>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</si>
  <si>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</si>
  <si>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</si>
  <si>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</si>
  <si>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</si>
  <si>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</si>
  <si>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</si>
  <si>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</si>
  <si>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</si>
  <si>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</si>
  <si>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</si>
  <si>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</si>
  <si>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</si>
  <si>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</si>
  <si>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</si>
  <si>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</si>
  <si>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</si>
  <si>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</si>
  <si>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</si>
  <si>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</si>
  <si>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</si>
  <si>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</si>
  <si>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</si>
  <si>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</si>
  <si>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</si>
  <si>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</si>
  <si>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</si>
  <si>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</si>
  <si>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</si>
  <si>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</si>
  <si>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</si>
  <si>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</si>
  <si>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</si>
  <si>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</si>
  <si>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</si>
  <si>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</si>
  <si>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</si>
  <si>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</si>
  <si>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</si>
  <si>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</si>
  <si>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</si>
  <si>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</si>
  <si>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</si>
  <si>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</si>
  <si>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</si>
  <si>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</si>
  <si>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</si>
  <si>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</si>
  <si>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</si>
  <si>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</si>
  <si>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</si>
  <si>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</si>
  <si>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</si>
  <si>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</si>
  <si>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</si>
  <si>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</si>
  <si>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</si>
  <si>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</si>
  <si>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</si>
  <si>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</si>
  <si>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</si>
  <si>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</si>
  <si>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</si>
  <si>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</si>
  <si>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</si>
  <si>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</si>
  <si>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</si>
  <si>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</si>
  <si>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</si>
  <si>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</si>
  <si>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</si>
  <si>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</si>
  <si>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</si>
  <si>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</si>
  <si>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</si>
  <si>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</si>
  <si>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</si>
  <si>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</si>
  <si>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</si>
  <si>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</si>
  <si>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</si>
  <si>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VODICE</t>
  </si>
  <si>
    <t>ANDRIJAŠEVCI</t>
  </si>
  <si>
    <t>BABINA GREDA</t>
  </si>
  <si>
    <t>BOGDANOVCI</t>
  </si>
  <si>
    <t>Promijenjen pogrešan opis u kontrolama (na nekoliko mjesta) te neke gramatičke ispravke (ove promjene ni u kom smislu nisu mijenjale ugrađene formule, kontrole te strukturu obrasca).</t>
  </si>
  <si>
    <t>iznosi u kunama, bez lipa</t>
  </si>
  <si>
    <r>
      <t xml:space="preserve">Obrazac </t>
    </r>
    <r>
      <rPr>
        <b/>
        <sz val="12"/>
        <rFont val="Arial"/>
        <family val="2"/>
      </rPr>
      <t xml:space="preserve">
S-PR-RAS-NPF</t>
    </r>
  </si>
  <si>
    <t>Adresa e-pošte:</t>
  </si>
  <si>
    <t>VRIJEDNOST OSTVARENIH INVESTICIJA U NOVU DUGOTRAJNU IMOVINU</t>
  </si>
  <si>
    <t>Ostvarena vrijednost u istom razdoblju</t>
  </si>
  <si>
    <t>prethodne godine</t>
  </si>
  <si>
    <t>tekuće godine</t>
  </si>
  <si>
    <t>Opis stavke</t>
  </si>
  <si>
    <t>Stanje 1. siječnja</t>
  </si>
  <si>
    <t>Stanje na kraju izvještajnog razdoblja</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</si>
  <si>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</si>
  <si>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&lt;OIB&gt;</t>
  </si>
  <si>
    <t>&lt;RNO&gt;</t>
  </si>
  <si>
    <r>
      <t xml:space="preserve">AOP </t>
    </r>
    <r>
      <rPr>
        <b/>
        <sz val="8"/>
        <color indexed="56"/>
        <rFont val="Arial"/>
        <family val="2"/>
      </rPr>
      <t>oznaka</t>
    </r>
  </si>
  <si>
    <t>Broj RNO</t>
  </si>
  <si>
    <t>OIB</t>
  </si>
  <si>
    <t>Vrsta posla:
709</t>
  </si>
  <si>
    <r>
      <t xml:space="preserve">U polja </t>
    </r>
    <r>
      <rPr>
        <b/>
        <sz val="10"/>
        <color indexed="56"/>
        <rFont val="Arial"/>
        <family val="2"/>
      </rPr>
      <t>djelatnost i općina</t>
    </r>
    <r>
      <rPr>
        <sz val="10"/>
        <color indexed="56"/>
        <rFont val="Arial"/>
        <family val="2"/>
      </rPr>
      <t xml:space="preserve"> unosi se samo šifra pripadajućeg podatka, ni u kojem slučaju ne tekstualna vrijednost koju šifra predstavlja. Na listu Sifre nalazi se popis općina s šiframa pripadajućih županija, te popis šifri djelatnosti. Od siječnja 2009. godine, svi obrasci unose se s novom šifrom djelatnosti, prema Nacionalnoj klasifikaciji 2007. (NKD 2007), koja za razliku od stare šifre ima 4 umjesto 5 znamenaka.</t>
    </r>
  </si>
  <si>
    <t>Kula Norinska  (219)</t>
  </si>
  <si>
    <t>Proizvodnja uređaja za distribuciju i kontrolu električne energije</t>
  </si>
  <si>
    <t>Kumrovec  (553)</t>
  </si>
  <si>
    <t>Proizvodnja baterija i akumulatora</t>
  </si>
  <si>
    <t>Kutina  (220)</t>
  </si>
  <si>
    <t>Proizvodnja kablova od optičkih vlakana</t>
  </si>
  <si>
    <t>Kutjevo  (221)</t>
  </si>
  <si>
    <t>Proizvodnja ostalih elektroničkih i električnih žica i kablova</t>
  </si>
  <si>
    <t>Labin  (222)</t>
  </si>
  <si>
    <t>Proizvodnja elektroinstalacijskog materijala</t>
  </si>
  <si>
    <t>Lanišće  (223)</t>
  </si>
  <si>
    <t>Oporaba posebno izdvojenih materijala</t>
  </si>
  <si>
    <t>Novska  (293)</t>
  </si>
  <si>
    <t>Djelatnosti sanacije okoliša te ostale djelatnosti gospodarenja otpadom</t>
  </si>
  <si>
    <t>Nuštar  (294)</t>
  </si>
  <si>
    <t>Organizacija izvedbe projekata za zgrade</t>
  </si>
  <si>
    <t>Obrovac  (296)</t>
  </si>
  <si>
    <t>Gradnja stambenih i nestambenih zgrada</t>
  </si>
  <si>
    <t>Ogulin  (297)</t>
  </si>
  <si>
    <t>Gradnja cesta i autocesta</t>
  </si>
  <si>
    <t>Okrug  (588)</t>
  </si>
  <si>
    <t>Gradnja željezničkih pruga i podzemnih željeznica</t>
  </si>
  <si>
    <t>Okučani  (299)</t>
  </si>
  <si>
    <t>Gradnja mostova i tunela</t>
  </si>
  <si>
    <t>Omiš  (300)</t>
  </si>
  <si>
    <t>Gradnja cjevovoda za tekućine i plinove</t>
  </si>
  <si>
    <t>Omišalj  (301)</t>
  </si>
  <si>
    <t>Gradnja vodova za električnu struju i telekomunikacije</t>
  </si>
  <si>
    <t>Opatija  (302)</t>
  </si>
  <si>
    <t>Gradnja vodnih građevina</t>
  </si>
  <si>
    <t>Oprisavci  (303)</t>
  </si>
  <si>
    <t>Gradnja ostalih građevina niskogradnje, d. n.</t>
  </si>
  <si>
    <t>Oprtalj  (304)</t>
  </si>
  <si>
    <t>Uklanjanje građevina</t>
  </si>
  <si>
    <t>Opuzen  (306)</t>
  </si>
  <si>
    <t>Pripremni radovi na gradilištu</t>
  </si>
  <si>
    <t>Orahovica  (307)</t>
  </si>
  <si>
    <t>Pokusno bušenje i sondiranje terena za gradnju</t>
  </si>
  <si>
    <t>Orebić  (308)</t>
  </si>
  <si>
    <t>Orehovica  (605)</t>
  </si>
  <si>
    <t xml:space="preserve">Uvođenje instalacija vodovoda, kanalizacije i plina i instalacija za grijanje i klimatizaciju </t>
  </si>
  <si>
    <t>Oriovac  (309)</t>
  </si>
  <si>
    <t>Ostali građevinski instalacijski radovi</t>
  </si>
  <si>
    <t>Orle  (542)</t>
  </si>
  <si>
    <t>Fasadni i štukaturski radovi</t>
  </si>
  <si>
    <t>Oroslavje  (311)</t>
  </si>
  <si>
    <t>Osijek  (312)</t>
  </si>
  <si>
    <t>Otočac  (313)</t>
  </si>
  <si>
    <t>Otok  (314)</t>
  </si>
  <si>
    <t>Ostali završni građevinski radovi</t>
  </si>
  <si>
    <t>Otok  (Vinkovci)  (535)</t>
  </si>
  <si>
    <t>Radovi na krovištu</t>
  </si>
  <si>
    <t>Ozalj  (315)</t>
  </si>
  <si>
    <t>Ostale specijalizirane građevinske djelatnosti, d. n.</t>
  </si>
  <si>
    <t>Pag  (316)</t>
  </si>
  <si>
    <t xml:space="preserve">Trgovina automobilima i motornim vozilima lake kategorije </t>
  </si>
  <si>
    <t>Pakoštane  (317)</t>
  </si>
  <si>
    <t>Trgovina ostalim motornim vozilima</t>
  </si>
  <si>
    <t>Pakrac  (318)</t>
  </si>
  <si>
    <t>Pašman  (320)</t>
  </si>
  <si>
    <t xml:space="preserve">Trgovina na veliko dijelovima i priborom za motorna vozila </t>
  </si>
  <si>
    <t>Pazin  (321)</t>
  </si>
  <si>
    <t>Trgovina na malo dijelovima i priborom za motorna vozila</t>
  </si>
  <si>
    <t>Perušić  (323)</t>
  </si>
  <si>
    <t>Trgovina motociklima, dijelovima i priborom za motocikle te održavanje i popravak motocikala</t>
  </si>
  <si>
    <t>Peteranec  (324)</t>
  </si>
  <si>
    <t>Posredovanje u trgovini poljoprivrednim sirovinama, živom stokom, tekstilnim sirovinama i poluproizvodima</t>
  </si>
  <si>
    <t>Petlovac  (325)</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</si>
  <si>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</si>
  <si>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financijske podatke unosite u list Obrazac, ostali listovi su kontrole i šifrarnici koje molimo da proučite. Ovaj Excel dokument predviđen je za automatsku računalnu obradu, </t>
    </r>
    <r>
      <rPr>
        <b/>
        <sz val="10"/>
        <color indexed="56"/>
        <rFont val="Arial"/>
        <family val="2"/>
      </rPr>
      <t>ni u kojem slučaju nemojte</t>
    </r>
    <r>
      <rPr>
        <sz val="10"/>
        <color indexed="56"/>
        <rFont val="Arial"/>
        <family val="2"/>
      </rPr>
      <t xml:space="preserve"> stvarati nove radne listove, mijenjati nazive postojećih radnih listova ili ih brisati, ubacivati linkove na neke vanjske dokumente, staviti zaštitu radne knjige ili uključiti dijeljenje radne knjige. Knjigovodstveni servisi koji predaju obrasce za više obveznika mogu u jedan Excel dokument unijeti podatke za samo jednog obveznika, za svakog novog morate imati novu Excel datoteku pod drugim imenom. Ne radite kopije lista Obrazac pod drugim imenom, ne radite linkove na neke druge dokumente jer je takav obrazac nije moguće automatski obraditi. Nastojte ne poremetiti dokument u cjelini već samo unijeti potrebne podatke.</t>
    </r>
  </si>
  <si>
    <t>411</t>
  </si>
  <si>
    <t>412</t>
  </si>
  <si>
    <t>413</t>
  </si>
  <si>
    <t>4241</t>
  </si>
  <si>
    <t>4257</t>
  </si>
  <si>
    <t>4291</t>
  </si>
  <si>
    <t>4292</t>
  </si>
  <si>
    <t>4293</t>
  </si>
  <si>
    <t>4431</t>
  </si>
  <si>
    <t>4512</t>
  </si>
  <si>
    <t>Kapitalne donacije</t>
  </si>
  <si>
    <t>46</t>
  </si>
  <si>
    <t>4623</t>
  </si>
  <si>
    <t>Ostvareno tekuće razdoblje</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</si>
  <si>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</si>
  <si>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</si>
  <si>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</si>
  <si>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</si>
  <si>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</si>
  <si>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</si>
  <si>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</si>
  <si>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</si>
  <si>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</si>
  <si>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</si>
  <si>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</si>
  <si>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</si>
  <si>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</si>
  <si>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</si>
  <si>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</si>
  <si>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</si>
  <si>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</si>
  <si>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</si>
  <si>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</si>
  <si>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</si>
  <si>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</si>
  <si>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</si>
  <si>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</si>
  <si>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</si>
  <si>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</si>
  <si>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</si>
  <si>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</si>
  <si>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</si>
  <si>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</si>
  <si>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</si>
  <si>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&lt;kontrolni broj&gt;</t>
  </si>
  <si>
    <t>&lt;vrsta izvjestaja&gt;</t>
  </si>
  <si>
    <t>&lt;mjesec&gt;</t>
  </si>
  <si>
    <t>&lt;verzija Excela&gt;</t>
  </si>
  <si>
    <t>Trgovina na veliko pićima</t>
  </si>
  <si>
    <t>Podgorač  (340)</t>
  </si>
  <si>
    <t>Trgovina na veliko duhanskim proizvodima</t>
  </si>
  <si>
    <t>Podravska Moslavina  (271)</t>
  </si>
  <si>
    <t>Trgovina na veliko šećerom, čokoladom i bombonima</t>
  </si>
  <si>
    <t>Podravske Sesvete  (616)</t>
  </si>
  <si>
    <t>Trgovina na veliko kavom, čajem, kakaom i začinima</t>
  </si>
  <si>
    <t>Podstrana  (341)</t>
  </si>
  <si>
    <t>Trgovina na veliko ostalom hranom uključujući ribe, rakove i školjke</t>
  </si>
  <si>
    <t>Podturen  (342)</t>
  </si>
  <si>
    <t>Nespecijalizirana trgovina na veliko hranom, pićima i duhanskim proizvodima</t>
  </si>
  <si>
    <t>Pojezerje  (343)</t>
  </si>
  <si>
    <t>Pokupsko  (544)</t>
  </si>
  <si>
    <t>Trgovina na veliko odjećom i obućom</t>
  </si>
  <si>
    <t>Polača  (344)</t>
  </si>
  <si>
    <t>Trgovina na veliko električnim aparatima za kućanstvo</t>
  </si>
  <si>
    <t>Poličnik  (345)</t>
  </si>
  <si>
    <t>Trgovina na veliko porculanom, staklom i sredstvima za čišćenje</t>
  </si>
  <si>
    <t>Popovac  (346)</t>
  </si>
  <si>
    <t>Popovača  (347)</t>
  </si>
  <si>
    <t>Trgovina na veliko farmaceutskim proizvodima</t>
  </si>
  <si>
    <t>Poreč  (348)</t>
  </si>
  <si>
    <t>Trgovina na veliko namještajem, sagovima i opremom za rasvjetu</t>
  </si>
  <si>
    <t>Posedarje  (349)</t>
  </si>
  <si>
    <t>Trgovina na veliko satovima i nakitom</t>
  </si>
  <si>
    <t>Postira  (350)</t>
  </si>
  <si>
    <t>Trgovina na veliko ostalim proizvodima za kućanstvo</t>
  </si>
  <si>
    <t>Povljana  (573)</t>
  </si>
  <si>
    <t>Trgovina na veliko računalima, perifernom opremom i softverom</t>
  </si>
  <si>
    <t>Požega  (351)</t>
  </si>
  <si>
    <t>Trgovina na veliko elektroničkim i telekomunikacijskim dijelovima i opremom</t>
  </si>
  <si>
    <t>Pregrada  (352)</t>
  </si>
  <si>
    <t>Trgovina na veliko poljoprivrednim strojevima, opremom i priborom</t>
  </si>
  <si>
    <t>Preko  (354)</t>
  </si>
  <si>
    <t>Proizvodnja proizvoda od betona za građevinarstvo</t>
  </si>
  <si>
    <t>Jelsa  (171)</t>
  </si>
  <si>
    <t>Proizvodnja proizvoda od gipsa za građevinarstvo</t>
  </si>
  <si>
    <t>Jesenje  (552)</t>
  </si>
  <si>
    <t>Josipdol  (172)</t>
  </si>
  <si>
    <t>Kali  (173)</t>
  </si>
  <si>
    <t>Kalinovac  (559)</t>
  </si>
  <si>
    <t xml:space="preserve">Proizvodnja ostalih proizvoda od betona, cementa i gipsa </t>
  </si>
  <si>
    <t>Kalnik  (560)</t>
  </si>
  <si>
    <t>Rezanje, oblikovanje i obrada kamena</t>
  </si>
  <si>
    <t>Kamanje  (623)</t>
  </si>
  <si>
    <t>Kanfanar  (175)</t>
  </si>
  <si>
    <t>Proizvodnja ostalih nemetalnih mineralnih proizvoda, d. n.</t>
  </si>
  <si>
    <t>Kapela  (176)</t>
  </si>
  <si>
    <t>Trgovina na malo električnim aparatima za kućanstvo u specijaliziranim prodavaonicama</t>
  </si>
  <si>
    <t>Runovići  (591)</t>
  </si>
  <si>
    <t>Trgovina na malo namještajem, opremom za rasvjetu i ostalim proizvodima za kućanstvo u specijaliziranim prodavaonicama</t>
  </si>
  <si>
    <t>Ružić  (377)</t>
  </si>
  <si>
    <t>43</t>
  </si>
  <si>
    <t>44</t>
  </si>
  <si>
    <t>45</t>
  </si>
  <si>
    <t>Službena putovanja</t>
  </si>
  <si>
    <t>DODATNI PODACI</t>
  </si>
  <si>
    <t>KOLONA2</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</si>
  <si>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</si>
  <si>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</si>
  <si>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</si>
  <si>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</si>
  <si>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</si>
  <si>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</si>
  <si>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</si>
  <si>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</si>
  <si>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</si>
  <si>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</si>
  <si>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</si>
  <si>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</si>
  <si>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</si>
  <si>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</si>
  <si>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</si>
  <si>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</si>
  <si>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</si>
  <si>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</si>
  <si>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</si>
  <si>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</si>
  <si>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</si>
  <si>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Dovršavanje tekstila</t>
  </si>
  <si>
    <t>Proizvodnja pletenih i kukičanih tkanina</t>
  </si>
  <si>
    <t>Proizvodnja pletenih i kukičanih čarapa</t>
  </si>
  <si>
    <t>Proizvodnja kožne odjeće</t>
  </si>
  <si>
    <t>Proizvodnja rublja</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</si>
  <si>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</si>
  <si>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Zakonski predstavnik</t>
  </si>
  <si>
    <t>Telefon za kontakt:</t>
  </si>
  <si>
    <t>Telefax:</t>
  </si>
  <si>
    <t>Osoba za kontaktiranje</t>
  </si>
  <si>
    <t>1.0.0.</t>
  </si>
  <si>
    <r>
      <t>Razdoblje obrade</t>
    </r>
    <r>
      <rPr>
        <sz val="10"/>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</si>
  <si>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t xml:space="preserve">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t>
  </si>
  <si>
    <t>za razdoblje 1. siječnja do 31. ožujka 2015.</t>
  </si>
  <si>
    <t>za razdoblje 1. siječnja do 30. rujna 2015.</t>
  </si>
  <si>
    <t>za razdoblje 1. siječnja do 31. ožujka 2014.</t>
  </si>
  <si>
    <t>za razdoblje 1. siječnja do 30. rujna 2014.</t>
  </si>
  <si>
    <t>Kijevo  (183)</t>
  </si>
  <si>
    <t>Proizvodnja olova, cinka i kositra</t>
  </si>
  <si>
    <t>Kistanje  (184)</t>
  </si>
  <si>
    <t>Klakar  (185)</t>
  </si>
  <si>
    <t>Klana  (186)</t>
  </si>
  <si>
    <t>Obrada nuklearnoga goriva</t>
  </si>
  <si>
    <t>Klanjec  (187)</t>
  </si>
  <si>
    <t>Klenovnik  (189)</t>
  </si>
  <si>
    <t>Klinča Sela  (190)</t>
  </si>
  <si>
    <t>Lijevanje lakih metala</t>
  </si>
  <si>
    <t>Klis  (192)</t>
  </si>
  <si>
    <t>Lijevanje ostalih obojenih metala</t>
  </si>
  <si>
    <t>Kloštar Ivanić  (193)</t>
  </si>
  <si>
    <t>Proizvodnja metalnih konstrukcija i njihovih dijelova</t>
  </si>
  <si>
    <t>Kloštar Podravski  (194)</t>
  </si>
  <si>
    <t>Proizvodnja vrata i prozora od metala</t>
  </si>
  <si>
    <t>Kneževi Vinogradi  (195)</t>
  </si>
  <si>
    <t>Proizvodnja radijatora i kotlova za centralno grijanje</t>
  </si>
  <si>
    <t>Knin  (196)</t>
  </si>
  <si>
    <t xml:space="preserve">Proizvodnja ostalih metalnih cisterni, rezervoara i sličnih posuda </t>
  </si>
  <si>
    <t>Kolan  (622)</t>
  </si>
  <si>
    <t>Proizvodnja parnih kotlova, osim kotlova za centralno grijanje toplom vodom</t>
  </si>
  <si>
    <t>Komiža  (197)</t>
  </si>
  <si>
    <t>Proizvodnja oružja i streljiva</t>
  </si>
  <si>
    <t>Konavle  (198)</t>
  </si>
  <si>
    <t>Kovanje, prešanje, štancanje i valjanje metala; metalurgija praha</t>
  </si>
  <si>
    <t>Končanica  (199)</t>
  </si>
  <si>
    <t>Obrada i prevlačenje metala</t>
  </si>
  <si>
    <t>Konjščina  (200)</t>
  </si>
  <si>
    <t>Strojna obrada metala</t>
  </si>
  <si>
    <t>Koprivnica  (201)</t>
  </si>
  <si>
    <t>Koprivnički Bregi  (202)</t>
  </si>
  <si>
    <t>Koprivnički Ivanec  (203)</t>
  </si>
  <si>
    <t>Prelog  (355)</t>
  </si>
  <si>
    <t>Preseka  (356)</t>
  </si>
  <si>
    <t>Trgovina na veliko strojevima za tekstilnu industriju te strojevima za šivanje i pletenje</t>
  </si>
  <si>
    <t>Prgomet  (589)</t>
  </si>
  <si>
    <t>Trgovina na veliko uredskim namještajem</t>
  </si>
  <si>
    <t>Pribislavec  (620)</t>
  </si>
  <si>
    <t>Primorski Dolac  (590)</t>
  </si>
  <si>
    <t>Trgovina na veliko ostalim strojevima i opremom</t>
  </si>
  <si>
    <t>Primošten  (357)</t>
  </si>
  <si>
    <t>Trgovina na veliko krutim, tekućim i plinovitim gorivima i srodnim proizvodima</t>
  </si>
  <si>
    <t>Privlaka  (583)</t>
  </si>
  <si>
    <t>Trgovina na veliko metalima i metalnim rudama</t>
  </si>
  <si>
    <t>Privlaka  (574)</t>
  </si>
  <si>
    <t>Trgovina na veliko drvom, građevinskim materijalom i sanitarnom opremom</t>
  </si>
  <si>
    <t>Proložac  (88)</t>
  </si>
  <si>
    <t>Trgovina na veliko željeznom robom, instalacijskim materijalom i opremom za vodovod i grijanje</t>
  </si>
  <si>
    <t>Promina  (298)</t>
  </si>
  <si>
    <t>Pučišća  (358)</t>
  </si>
  <si>
    <t>Pula  (359)</t>
  </si>
  <si>
    <t>Trgovina na veliko ostacima i otpacima</t>
  </si>
  <si>
    <t>Punat  (360)</t>
  </si>
  <si>
    <t xml:space="preserve">Nespecijalizirana trgovina na veliko </t>
  </si>
  <si>
    <t>Punitovci  (361)</t>
  </si>
  <si>
    <t xml:space="preserve">Trgovina na malo u nespecijaliziranim prodavaonicama pretežno hranom, pićima i duhanskim proizvodima </t>
  </si>
  <si>
    <t>Pušća  (362)</t>
  </si>
  <si>
    <t>Ostala trgovina na malo u nespecijaliziranim prodavaonicama</t>
  </si>
  <si>
    <t>Rab  (363)</t>
  </si>
  <si>
    <t>Trgovina na malo voćem i povrćem u specijaliziranim prodavaonicama</t>
  </si>
  <si>
    <t>Radoboj  (364)</t>
  </si>
  <si>
    <t>Trgovina na malo mesom i mesnim proizvodima u specijaliziranim prodavaonicama</t>
  </si>
  <si>
    <t>Rakovec  (536)</t>
  </si>
  <si>
    <t>Trgovina na malo ribama, rakovima i školjkama u specijaliziranim prodavaonicama</t>
  </si>
  <si>
    <t>Rakovica  (365)</t>
  </si>
  <si>
    <t>Trgovina na malo kruhom, pecivom, kolačima, tjesteninama, bombonima i slatkišima u specijaliziranim prodavaonicama</t>
  </si>
  <si>
    <t>Rasinja  (366)</t>
  </si>
  <si>
    <t>Trgovina na malo pićima u specijaliziranim prodavaonicama</t>
  </si>
  <si>
    <t>Raša  (368)</t>
  </si>
  <si>
    <t>Trgovina na malo duhanskim proizvodima u specijaliziranim prodavaonicama</t>
  </si>
  <si>
    <t>Ravna Gora  (369)</t>
  </si>
  <si>
    <t>Ostala trgovina na malo prehrambenim proizvodima u specijaliziranim prodavaonicama</t>
  </si>
  <si>
    <t>Ražanac  (371)</t>
  </si>
  <si>
    <t>Trgovina na malo motornim gorivima i mazivima u specijaliziranim prodavaonicama</t>
  </si>
  <si>
    <t>Rešetari  (372)</t>
  </si>
  <si>
    <t>Trgovina na malo računalima, perifernim jedinicama i softverom u specijaliziranim prodavaonicama</t>
  </si>
  <si>
    <t>Ribnik  (556)</t>
  </si>
  <si>
    <t>Trgovina na malo knjigama u specijaliziranim prodavaonicama</t>
  </si>
  <si>
    <t>Saborsko  (378)</t>
  </si>
  <si>
    <t>Trgovina na malo novinama, papirnatom robom i pisaćim priborom u specijaliziranim prodavaonicama</t>
  </si>
  <si>
    <t>Sali  (379)</t>
  </si>
  <si>
    <t>Trgovina na malo glazbenim i videozapisima u specijaliziranim prodavaonicama</t>
  </si>
  <si>
    <t>Samobor  (380)</t>
  </si>
  <si>
    <t>Trgovina na malo sportskom opremom u specijaliziranim prodavaonicama</t>
  </si>
  <si>
    <t>Satnica Đakovačka  (381)</t>
  </si>
  <si>
    <t>Trgovina na malo igrama i igračkama u specijaliziranim prodavaonicama</t>
  </si>
  <si>
    <t>Seget  (382)</t>
  </si>
  <si>
    <t>Trgovina na malo odjećom u specijaliziranim prodavaonicama</t>
  </si>
  <si>
    <t>Selca  (383)</t>
  </si>
  <si>
    <t xml:space="preserve">Trgovina na malo obućom i proizvodima od kože </t>
  </si>
  <si>
    <t>Selnica  (385)</t>
  </si>
  <si>
    <t xml:space="preserve">Ljekarne </t>
  </si>
  <si>
    <t>Semeljci  (386)</t>
  </si>
  <si>
    <t>Trgovina na malo medicinskim pripravcima i ortopedskim pomagalima u specijaliziranim prodavaonicama</t>
  </si>
  <si>
    <t>Senj  (387)</t>
  </si>
  <si>
    <t>Trgovina na malo kozmetičkim i toaletnim proizvodima u specijaliziranim prodavaonicama</t>
  </si>
  <si>
    <t>Severin  (562)</t>
  </si>
  <si>
    <t>Trgovina na malo cvijećem, sadnicama, sjemenjem, gnojivom, kućnim ljubimcima i hranom za kućne ljubimce u specijaliziranim prodavaonicama</t>
  </si>
  <si>
    <t>Sibinj  (388)</t>
  </si>
  <si>
    <t>Trgovina na malo satovima i nakitom u specijaliziranim prodavaonicama</t>
  </si>
  <si>
    <t>Sikirevci  (570)</t>
  </si>
  <si>
    <t>Ostala trgovina na malo novom robom u specijaliziranim prodavaonicama</t>
  </si>
  <si>
    <t>Sinj  (389)</t>
  </si>
  <si>
    <t>Trgovina na malo rabljenom robom u specijaliziranim prodavaonicama</t>
  </si>
  <si>
    <t>Sirač  (390)</t>
  </si>
  <si>
    <t>Trgovina na malo hranom, pićima i duhanskim proizvodima na štandovima i tržnicama</t>
  </si>
  <si>
    <t>Sisak  (391)</t>
  </si>
  <si>
    <t>Trgovina na malo tekstilom, odjećom i obućom na štandovima i tržnicama</t>
  </si>
  <si>
    <t>Skrad  (393)</t>
  </si>
  <si>
    <t>Trgovina na malo ostalom robom na štandovima i tržnicama</t>
  </si>
  <si>
    <t>Skradin  (394)</t>
  </si>
  <si>
    <t>Trgovina na malo preko pošte ili interneta</t>
  </si>
  <si>
    <t>Slatina  (395)</t>
  </si>
  <si>
    <t>Ostala trgovina na malo izvan prodavaonica, štandova i tržnica</t>
  </si>
  <si>
    <t>Slavonski Brod  (396)</t>
  </si>
  <si>
    <t>Željeznički prijevoz putnika, međugradski</t>
  </si>
  <si>
    <t>Slavonski Šamac  (397)</t>
  </si>
  <si>
    <t>Željeznički prijevoz robe</t>
  </si>
  <si>
    <t>Slivno  (399)</t>
  </si>
  <si>
    <t>Gradski i prigradski kopneni prijevoz putnika</t>
  </si>
  <si>
    <t>Slunj  (400)</t>
  </si>
  <si>
    <t>Taksi služba</t>
  </si>
  <si>
    <t>Smokvica  (402)</t>
  </si>
  <si>
    <t>Ostali kopneni prijevoz putnika, d. n.</t>
  </si>
  <si>
    <t>Sokolovac  (405)</t>
  </si>
  <si>
    <t>Solin  (406)</t>
  </si>
  <si>
    <t>Usluge preseljenja</t>
  </si>
  <si>
    <t>Sopje  (407)</t>
  </si>
  <si>
    <t>Split  (409)</t>
  </si>
  <si>
    <t>Sračinec  (410)</t>
  </si>
  <si>
    <t>Stankovci  (411)</t>
  </si>
  <si>
    <t>Prijevoz putnika unutrašnjim vodenim putovima</t>
  </si>
  <si>
    <t>Stara Gradiška  (412)</t>
  </si>
  <si>
    <t>Prijevoz robe unutrašnjim vodenim putovima</t>
  </si>
  <si>
    <t>Stari Grad  (413)</t>
  </si>
  <si>
    <t>Zračni prijevoz putnika</t>
  </si>
  <si>
    <t>Stari Jankovci  (414)</t>
  </si>
  <si>
    <t>Zračni prijevoz robe</t>
  </si>
  <si>
    <t>Stari Mikanovci  (415)</t>
  </si>
  <si>
    <t>Starigrad  (416)</t>
  </si>
  <si>
    <t>Staro Petrovo Selo  (418)</t>
  </si>
  <si>
    <t>Uslužne djelatnosti u vezi s kopnenim prijevozom</t>
  </si>
  <si>
    <t>Ston  (419)</t>
  </si>
  <si>
    <t>Uslužne djelatnosti u vezi s vodenim prijevozom</t>
  </si>
  <si>
    <t>Strahoninec  (606)</t>
  </si>
  <si>
    <t>Uslužne djelatnosti u vezi sa zračnim prijevozom</t>
  </si>
  <si>
    <t>Strizivojna  (421)</t>
  </si>
  <si>
    <t>Prekrcaj tereta</t>
  </si>
  <si>
    <t>Stubičke Toplice  (422)</t>
  </si>
  <si>
    <t>Ostale prateće djelatnosti u prijevozu</t>
  </si>
  <si>
    <t>Stupnik  (551)</t>
  </si>
  <si>
    <t>Djelatnosti pružanja univerzalnih poštanskih usluga</t>
  </si>
  <si>
    <t>Sućuraj  (423)</t>
  </si>
  <si>
    <t>Djelatnosti pružanja ostalih poštanskih i kurirskih usluga</t>
  </si>
  <si>
    <t>Suhopolje  (424)</t>
  </si>
  <si>
    <t>Hoteli i sličan smještaj</t>
  </si>
  <si>
    <t>Sukošan  (425)</t>
  </si>
  <si>
    <t>Odmarališta i slični objekti za kraći odmor</t>
  </si>
  <si>
    <t>Sunja  (426)</t>
  </si>
  <si>
    <t>Kampovi i prostori za kampiranje</t>
  </si>
  <si>
    <t>Supetar  (427)</t>
  </si>
  <si>
    <t>Sutivan  (592)</t>
  </si>
  <si>
    <t>Djelatnosti restorana i ostalih objekata za pripremu i usluživanje hrane</t>
  </si>
  <si>
    <t>Sveta Marija  (607)</t>
  </si>
  <si>
    <t>Djelatnosti keteringa</t>
  </si>
  <si>
    <t>Sveta Nedelja  (432)</t>
  </si>
  <si>
    <t>Ostale djelatnosti pripreme i usluživanja hrane</t>
  </si>
  <si>
    <t>Sveta Nedelja  (436)</t>
  </si>
  <si>
    <t>Djelatnosti pripreme i usluživanja pića</t>
  </si>
  <si>
    <t>Sveti Đurđ  (437)</t>
  </si>
  <si>
    <t>Sveti Filip i Jakov  (428)</t>
  </si>
  <si>
    <t>Izdavanje imenika i popisa korisničkih adresa</t>
  </si>
  <si>
    <t>Sveti Ilija  (438)</t>
  </si>
  <si>
    <t>Sveti Ivan Zelina  (429)</t>
  </si>
  <si>
    <t>Izdavanje časopisa i periodičnih publikacija</t>
  </si>
  <si>
    <t>Sveti Ivan Žabno  (439)</t>
  </si>
  <si>
    <t>Ostala izdavačka djelatnost</t>
  </si>
  <si>
    <t>Sveti Juraj na Bregu  (440)</t>
  </si>
  <si>
    <t>Izdavanje računalnih igara</t>
  </si>
  <si>
    <t>Sveti Križ Začretje  (430)</t>
  </si>
  <si>
    <t>Naknade članovima u predstavničkim i izvršnim tijelima, povjerenstavima i slično</t>
  </si>
  <si>
    <t>Naknade volonterima</t>
  </si>
  <si>
    <t>Naknade ostalim osobama izvan radnog odnosa</t>
  </si>
  <si>
    <t>Naknade za obavljanje aktivnosti</t>
  </si>
  <si>
    <t xml:space="preserve">Rashodi za usluge </t>
  </si>
  <si>
    <t>426</t>
  </si>
  <si>
    <t>Proizvodnja osvježavajućih napitaka; proizvodnja mineralne i drugih flaširanih voda</t>
  </si>
  <si>
    <t>Donji Vidovec  (89)</t>
  </si>
  <si>
    <t>Proizvodnja duhanskih proizvoda</t>
  </si>
  <si>
    <t>Dragalić  (568)</t>
  </si>
  <si>
    <t>Priprema i predenje tekstilnih vlakana</t>
  </si>
  <si>
    <t>Draganić  (90)</t>
  </si>
  <si>
    <t>Tkanje tekstila</t>
  </si>
  <si>
    <t>Draž  (91)</t>
  </si>
  <si>
    <t>Drenovci  (92)</t>
  </si>
  <si>
    <t>Drenje  (94)</t>
  </si>
  <si>
    <t>Proizvodnja gotovih tekstilnih proizvoda, osim odjeće</t>
  </si>
  <si>
    <t>Drniš  (95)</t>
  </si>
  <si>
    <t xml:space="preserve">Proizvodnja tepiha i sagova </t>
  </si>
  <si>
    <t>Drnje  (96)</t>
  </si>
  <si>
    <t>Proizvodnja užadi, konopaca, upletenoga konca i mreža</t>
  </si>
  <si>
    <t>Dubrava  (97)</t>
  </si>
  <si>
    <t>Proizvodnja netkanog tekstila i proizvoda od netkanog tekstila, osim odjeće</t>
  </si>
  <si>
    <t>Dubravica  (549)</t>
  </si>
  <si>
    <t>Proizvodnja ostaloga tehničkog i industrijskog tekstila</t>
  </si>
  <si>
    <t>Dubrovačko Primorje  (598)</t>
  </si>
  <si>
    <t>Proizvodnja ostalog tekstila, d. n.</t>
  </si>
  <si>
    <t>Dubrovnik  (98)</t>
  </si>
  <si>
    <t>Duga Resa  (99)</t>
  </si>
  <si>
    <t xml:space="preserve">Proizvodnja radne odjeće </t>
  </si>
  <si>
    <t>Dugi Rat  (100)</t>
  </si>
  <si>
    <t>Proizvodnja ostale vanjske odjeće</t>
  </si>
  <si>
    <t>Dugo Selo  (101)</t>
  </si>
  <si>
    <t>Dugopolje  (585)</t>
  </si>
  <si>
    <t xml:space="preserve">Proizvodnja ostale odjeće i pribora za odjeću </t>
  </si>
  <si>
    <t>Dvor  (102)</t>
  </si>
  <si>
    <t>Proizvodnja proizvoda od krzna</t>
  </si>
  <si>
    <t>Đakovo  (103)</t>
  </si>
  <si>
    <t>Đelekovec  (104)</t>
  </si>
  <si>
    <t>Proizvodnja ostale pletene i kukičane odjeće</t>
  </si>
  <si>
    <t>Đulovac  (105)</t>
  </si>
  <si>
    <t>Štavljenje i obrada kože; dorada i bojenje krzna</t>
  </si>
  <si>
    <t>Đurđenovac  (106)</t>
  </si>
  <si>
    <t>Proizvodnja putnih i ručnih torba i slično, sedlarskih i remenarskih proizvoda</t>
  </si>
  <si>
    <t>Đurđevac  (107)</t>
  </si>
  <si>
    <t>Proizvodnja obuće</t>
  </si>
  <si>
    <t>Đurmanec  (108)</t>
  </si>
  <si>
    <t>Piljenje i blanjanje drva</t>
  </si>
  <si>
    <t>Izdavanje ostalog softvera</t>
  </si>
  <si>
    <t>Sveti Lovreč  (431)</t>
  </si>
  <si>
    <t>Proizvodnja filmova, videofilmova i televizijskog programa</t>
  </si>
  <si>
    <t>Sveti Martin na Muri  (441)</t>
  </si>
  <si>
    <t>Djelatnosti koje slijede nakon proizvodnje filmova, videofilmova i televizijskog programa</t>
  </si>
  <si>
    <t>Sveti Petar Orehovec  (442)</t>
  </si>
  <si>
    <t>Distribucija filmova, videofilmova i televizijskog programa</t>
  </si>
  <si>
    <t>Sveti Petar u Šumi  (433)</t>
  </si>
  <si>
    <t>Djelatnosti prikazivanja filmova</t>
  </si>
  <si>
    <t>Svetvinčenat  (435)</t>
  </si>
  <si>
    <t>Djelatnosti snimanja zvučnih zapisa i izdavanja glazbenih zapisa</t>
  </si>
  <si>
    <t>Šandrovac  (564)</t>
  </si>
  <si>
    <t>Emitiranje radijskog programa</t>
  </si>
  <si>
    <t>Šenkovec  (608)</t>
  </si>
  <si>
    <t>Emitiranje televizijskog programa</t>
  </si>
  <si>
    <t>1.0.6.</t>
  </si>
  <si>
    <t>Dodana su nova razdoblja za 2012. godinu.</t>
  </si>
  <si>
    <t>Posredovanje u trgovini gorivima, rudama, metalima i industrijskim kemijskim proizvodima</t>
  </si>
  <si>
    <t>Petrijanec  (326)</t>
  </si>
  <si>
    <t>Posredovanje u trgovini drvom i građevinskim materijalom</t>
  </si>
  <si>
    <t>Petrijevci  (327)</t>
  </si>
  <si>
    <t>Posredovanje u trgovini strojevima, industrijskom opremom, brodovima i zrakoplovima</t>
  </si>
  <si>
    <t>Petrinja  (328)</t>
  </si>
  <si>
    <t>Posredovanje u trgovini namještajem, proizvodima za kućanstvo i željeznom robom</t>
  </si>
  <si>
    <t>Petrovsko  (329)</t>
  </si>
  <si>
    <t>AOP</t>
  </si>
  <si>
    <t>OPIS</t>
  </si>
  <si>
    <t>Mjesto:</t>
  </si>
  <si>
    <t>Rezultat kontrole</t>
  </si>
  <si>
    <t>Opis dodatne kontrole</t>
  </si>
  <si>
    <t>KOLONA1</t>
  </si>
  <si>
    <t>KONTRBR</t>
  </si>
  <si>
    <t>BEDENICA</t>
  </si>
  <si>
    <t>BISTRA</t>
  </si>
  <si>
    <t>BRCKOVLJANI</t>
  </si>
  <si>
    <t>BRDOVEC</t>
  </si>
  <si>
    <t>DUBRAVA</t>
  </si>
  <si>
    <t>DUBRAVICA</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</si>
  <si>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</si>
  <si>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</si>
  <si>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</si>
  <si>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</si>
  <si>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</si>
  <si>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</si>
  <si>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</si>
  <si>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</si>
  <si>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</si>
  <si>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</si>
  <si>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</si>
  <si>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</si>
  <si>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</si>
  <si>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</si>
  <si>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</si>
  <si>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</si>
  <si>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</si>
  <si>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</si>
  <si>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</si>
  <si>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</si>
  <si>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</si>
  <si>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</si>
  <si>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</si>
  <si>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</si>
  <si>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</si>
  <si>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</si>
  <si>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</si>
  <si>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</si>
  <si>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</si>
  <si>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</si>
  <si>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</si>
  <si>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</si>
  <si>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</si>
  <si>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</si>
  <si>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</si>
  <si>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</si>
  <si>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</si>
  <si>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</si>
  <si>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</si>
  <si>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</si>
  <si>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</si>
  <si>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</si>
  <si>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</si>
  <si>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</si>
  <si>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</si>
  <si>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</si>
  <si>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</si>
  <si>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</si>
  <si>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</si>
  <si>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</si>
  <si>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</si>
  <si>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</si>
  <si>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</si>
  <si>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</si>
  <si>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</si>
  <si>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</si>
  <si>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</si>
  <si>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</si>
  <si>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</si>
  <si>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</si>
  <si>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</si>
  <si>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</si>
  <si>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</si>
  <si>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</si>
  <si>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</si>
  <si>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</si>
  <si>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</si>
  <si>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</si>
  <si>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</si>
  <si>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</si>
  <si>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</si>
  <si>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</si>
  <si>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</si>
  <si>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</si>
  <si>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</si>
  <si>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</si>
  <si>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</si>
  <si>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</si>
  <si>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</si>
  <si>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</si>
  <si>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</si>
  <si>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</si>
  <si>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</si>
  <si>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</si>
  <si>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</si>
  <si>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</si>
  <si>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</si>
  <si>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</si>
  <si>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</si>
  <si>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</si>
  <si>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</si>
  <si>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</si>
  <si>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</si>
  <si>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PLAŠKI</t>
  </si>
  <si>
    <t>RAKOVICA</t>
  </si>
  <si>
    <t>RIBNIK</t>
  </si>
  <si>
    <t>SABORSKO</t>
  </si>
  <si>
    <t>SLUNJ</t>
  </si>
  <si>
    <t>TOUNJ</t>
  </si>
  <si>
    <t>VOJNIĆ</t>
  </si>
  <si>
    <t>ŽAKANJE</t>
  </si>
  <si>
    <t>BEDNJA</t>
  </si>
  <si>
    <t>BERETINEC</t>
  </si>
  <si>
    <t>Ostale stručne, znanstvene i tehničke djelatnosti, d. n.</t>
  </si>
  <si>
    <t>Vis  (492)</t>
  </si>
  <si>
    <t>Visoko  (493)</t>
  </si>
  <si>
    <t>VELIKA TRNOVITICA</t>
  </si>
  <si>
    <t>VELIKI GRĐEVAC</t>
  </si>
  <si>
    <t>VELIKO TROJSTVO</t>
  </si>
  <si>
    <t>ZRINSKI TOPOLOVAC</t>
  </si>
  <si>
    <t>BAKAR</t>
  </si>
  <si>
    <t>BAŠKA</t>
  </si>
  <si>
    <t>BROD MORAVICE</t>
  </si>
  <si>
    <t>CRES</t>
  </si>
  <si>
    <t>CRIKVENICA</t>
  </si>
  <si>
    <t>ČABAR</t>
  </si>
  <si>
    <t>ČAVLE</t>
  </si>
  <si>
    <t>DELNICE</t>
  </si>
  <si>
    <t>DOBRINJ</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</si>
  <si>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</si>
  <si>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</si>
  <si>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</si>
  <si>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</si>
  <si>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</si>
  <si>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</si>
  <si>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</si>
  <si>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</si>
  <si>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</si>
  <si>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</si>
  <si>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</si>
  <si>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</si>
  <si>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</si>
  <si>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</si>
  <si>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</si>
  <si>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</si>
  <si>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</si>
  <si>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</si>
  <si>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</si>
  <si>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</si>
  <si>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</si>
  <si>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</si>
  <si>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</si>
  <si>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</si>
  <si>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</si>
  <si>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</si>
  <si>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</si>
  <si>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</si>
  <si>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</si>
  <si>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</si>
  <si>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</si>
  <si>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</si>
  <si>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</si>
  <si>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</si>
  <si>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</si>
  <si>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</si>
  <si>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</si>
  <si>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</si>
  <si>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</si>
  <si>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</si>
  <si>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</si>
  <si>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</si>
  <si>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</si>
  <si>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</si>
  <si>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</si>
  <si>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</si>
  <si>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</si>
  <si>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</si>
  <si>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</si>
  <si>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</si>
  <si>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</si>
  <si>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</si>
  <si>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</si>
  <si>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</si>
  <si>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</si>
  <si>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</si>
  <si>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</si>
  <si>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</si>
  <si>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</si>
  <si>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</si>
  <si>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</si>
  <si>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</si>
  <si>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</si>
  <si>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</si>
  <si>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</si>
  <si>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</si>
  <si>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</si>
  <si>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</si>
  <si>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</si>
  <si>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</si>
  <si>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</si>
  <si>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</si>
  <si>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</si>
  <si>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</si>
  <si>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</si>
  <si>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</si>
  <si>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</si>
  <si>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</si>
  <si>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</si>
  <si>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</si>
  <si>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</si>
  <si>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</si>
  <si>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</si>
  <si>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</si>
  <si>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</si>
  <si>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</si>
  <si>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</si>
  <si>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</si>
  <si>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</si>
  <si>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</si>
  <si>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</si>
  <si>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</si>
  <si>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</si>
  <si>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</si>
  <si>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</si>
  <si>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</si>
  <si>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</si>
  <si>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</si>
  <si>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</si>
  <si>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</si>
  <si>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</si>
  <si>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</si>
  <si>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</si>
  <si>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ORAHOVICA</t>
  </si>
  <si>
    <t>PITOMAČA</t>
  </si>
  <si>
    <t>SLATINA</t>
  </si>
  <si>
    <t>SOPJE</t>
  </si>
  <si>
    <t>SUHOPOLJE</t>
  </si>
  <si>
    <t>ŠPIŠIĆ BUKOVICA</t>
  </si>
  <si>
    <t>VIROVITICA</t>
  </si>
  <si>
    <t>VOĆIN</t>
  </si>
  <si>
    <t>ZDENCI</t>
  </si>
  <si>
    <t>BRESTOVAC</t>
  </si>
  <si>
    <t>ČAGLIN</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</si>
  <si>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</si>
  <si>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</si>
  <si>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</si>
  <si>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</si>
  <si>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</si>
  <si>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</si>
  <si>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</si>
  <si>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</si>
  <si>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</si>
  <si>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</si>
  <si>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</si>
  <si>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</si>
  <si>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</si>
  <si>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</si>
  <si>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</si>
  <si>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</si>
  <si>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</si>
  <si>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</si>
  <si>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</si>
  <si>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</si>
  <si>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</si>
  <si>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Proizvodnja uređaja za dizanje i prenošenje</t>
  </si>
  <si>
    <t>Proizvodnja strojeva za metalurgiju</t>
  </si>
  <si>
    <t>Broj registra (RNO):</t>
  </si>
  <si>
    <t>Oznaka razdoblja:</t>
  </si>
  <si>
    <t>1.0.3.</t>
  </si>
  <si>
    <t>Dozvoljen odabira razdoblja i 2009-09 (bio je onemogućen dok se ne vidi hoće li biti kakvih novih izmjena pravilnika ili ne).</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</si>
  <si>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</si>
  <si>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</si>
  <si>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</si>
  <si>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</si>
  <si>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</si>
  <si>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</si>
  <si>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</si>
  <si>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</si>
  <si>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</si>
  <si>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</si>
  <si>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</si>
  <si>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</si>
  <si>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</si>
  <si>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</si>
  <si>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</si>
  <si>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</si>
  <si>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</si>
  <si>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</si>
  <si>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</si>
  <si>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</si>
  <si>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</si>
  <si>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</si>
  <si>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</si>
  <si>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</si>
  <si>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</si>
  <si>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</si>
  <si>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Pranje i kemijsko čišćenje tekstila i krznenih proizvoda</t>
  </si>
  <si>
    <t>Djelatnosti za njegu i održavanje tijela</t>
  </si>
  <si>
    <t>Ostale osobne uslužne djelatnosti, d. n.</t>
  </si>
  <si>
    <t>Djelatnosti privatnih kućanstava koja proizvode različitu robu za vlastite potrebe</t>
  </si>
  <si>
    <t>Djelatnosti izvanteritorijalnih organizacija i tijela</t>
  </si>
  <si>
    <t>Novi obrazac, prikuplja se prvi puta za razdoblje 2009-03.</t>
  </si>
  <si>
    <t>Sifre</t>
  </si>
  <si>
    <t>Proizvodnja motornih vozila</t>
  </si>
  <si>
    <t>OIB:</t>
  </si>
  <si>
    <t>Proizvodnja električne opreme za rasvjetu</t>
  </si>
  <si>
    <t>Lasinja  (225)</t>
  </si>
  <si>
    <t>Proizvodnja električnih aparata za kućanstvo</t>
  </si>
  <si>
    <t>Lastovo  (226)</t>
  </si>
  <si>
    <t>Proizvodnja neelektričnih aparata za kućanstvo</t>
  </si>
  <si>
    <t>Lećevica  (586)</t>
  </si>
  <si>
    <t>Proizvodnja ostale električne opreme</t>
  </si>
  <si>
    <t>Legrad  (227)</t>
  </si>
  <si>
    <t>Proizvodnja motora i turbina, osim motora za zrakoplove i motorna vozila</t>
  </si>
  <si>
    <t>Uzgoj povrća, dinja i lubenica, korjenastog i gomoljastog povrća</t>
  </si>
  <si>
    <t>Bakar  (4)</t>
  </si>
  <si>
    <t>Uzgoj šećerne trske</t>
  </si>
  <si>
    <t>Bale  (5)</t>
  </si>
  <si>
    <t>Uzgoj duhana</t>
  </si>
  <si>
    <t>Barban  (6)</t>
  </si>
  <si>
    <t xml:space="preserve">Uzgoj predivog bilja </t>
  </si>
  <si>
    <t>Barilovići  (7)</t>
  </si>
  <si>
    <t xml:space="preserve">Uzgoj ostalih jednogodišnjih usjeva </t>
  </si>
  <si>
    <t>Baška  (8)</t>
  </si>
  <si>
    <t xml:space="preserve">Uzgoj grožđa </t>
  </si>
  <si>
    <t>Baška Voda  (9)</t>
  </si>
  <si>
    <t>Uzgoj tropskog i suptropskog voća</t>
  </si>
  <si>
    <t>Bebrina  (10)</t>
  </si>
  <si>
    <t>Uzgoj agruma</t>
  </si>
  <si>
    <t>Bedekovčina  (11)</t>
  </si>
  <si>
    <t>Uzgoj jezgričavog i koštuničavog voća</t>
  </si>
  <si>
    <t>Bedenica  (550)</t>
  </si>
  <si>
    <t xml:space="preserve">Uzgoj bobičastog, orašastog i ostalog voća </t>
  </si>
  <si>
    <t>Bednja  (12)</t>
  </si>
  <si>
    <t>Uzgoj uljanih plodova</t>
  </si>
  <si>
    <t>Beli Manastir  (13)</t>
  </si>
  <si>
    <t>Uzgoj usjeva za pripremanje napitaka</t>
  </si>
  <si>
    <t>Belica  (15)</t>
  </si>
  <si>
    <t xml:space="preserve">Uzgoj bilja za uporabu u farmaciji, aromatskog, začinskog i ljekovitog bilja </t>
  </si>
  <si>
    <t>Belišće  (16)</t>
  </si>
  <si>
    <t xml:space="preserve">Uzgoj ostalih višegodišnjih usjeva </t>
  </si>
  <si>
    <t>Benkovac  (17)</t>
  </si>
  <si>
    <t>Uzgoj sadnog materijala i ukrasnog bilja</t>
  </si>
  <si>
    <t>Berek  (18)</t>
  </si>
  <si>
    <t>Uzgoj muznih krava</t>
  </si>
  <si>
    <t>Beretinec  (19)</t>
  </si>
  <si>
    <t>Uzgoj ostalih goveda i bivola</t>
  </si>
  <si>
    <t>Bibinje  (20)</t>
  </si>
  <si>
    <t>Bilice  (621)</t>
  </si>
  <si>
    <t>Uzgoj deva i ljama</t>
  </si>
  <si>
    <t>Bilje  (21)</t>
  </si>
  <si>
    <t>Biograd na Moru  (22)</t>
  </si>
  <si>
    <t>Biskupija  (310)</t>
  </si>
  <si>
    <t>Bistra  (547)</t>
  </si>
  <si>
    <t>Bizovac  (23)</t>
  </si>
  <si>
    <t>Mješovita proizvodnja</t>
  </si>
  <si>
    <t>Bjelovar  (24)</t>
  </si>
  <si>
    <t>Pomoćne djelatnosti za uzgoj usjeva</t>
  </si>
  <si>
    <t>Blato  (25)</t>
  </si>
  <si>
    <t>Pomoćne djelatnosti za uzgoj životinja</t>
  </si>
  <si>
    <t>Bogdanovci  (26)</t>
  </si>
  <si>
    <t>Djelatnosti koje se obavljaju nakon žetve usjeva (priprema usjeva za primarna tržišta)</t>
  </si>
  <si>
    <t>Bol  (27)</t>
  </si>
  <si>
    <t>Dorada sjemena za sjemenski materijal</t>
  </si>
  <si>
    <t>Borovo  (29)</t>
  </si>
  <si>
    <t>Lov, stupičarenje i uslužne djelatnosti povezane s njima</t>
  </si>
  <si>
    <t>Bosiljevo  (30)</t>
  </si>
  <si>
    <t>Uzgoj šuma i ostale djelatnosti u šumarstvu povezane s njime</t>
  </si>
  <si>
    <t>Bošnjaci  (32)</t>
  </si>
  <si>
    <t xml:space="preserve">Sječa drva </t>
  </si>
  <si>
    <t>Brckovljani  (33)</t>
  </si>
  <si>
    <t>Skupljanje šumskih plodova i proizvoda, osim šumskih sortimenata</t>
  </si>
  <si>
    <t>Brdovec  (34)</t>
  </si>
  <si>
    <t>Pomoćne usluge u šumarstvu</t>
  </si>
  <si>
    <t>Brela  (77)</t>
  </si>
  <si>
    <t>Morski ribolov</t>
  </si>
  <si>
    <t>Brestovac  (35)</t>
  </si>
  <si>
    <t>Breznica  (36)</t>
  </si>
  <si>
    <t>Morska akvakultura</t>
  </si>
  <si>
    <t>Breznički Hum  (151)</t>
  </si>
  <si>
    <t>Slatkovodna akvakultura</t>
  </si>
  <si>
    <t>Brinje  (37)</t>
  </si>
  <si>
    <t>Nedelišće  (279)</t>
  </si>
  <si>
    <t>Popravak ostale opreme</t>
  </si>
  <si>
    <t>Negoslavci  (612)</t>
  </si>
  <si>
    <t>Instaliranje industrijskih strojeva i opreme</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</si>
  <si>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</si>
  <si>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</si>
  <si>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</si>
  <si>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</si>
  <si>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</si>
  <si>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</si>
  <si>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</si>
  <si>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</si>
  <si>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</si>
  <si>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</si>
  <si>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</si>
  <si>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</si>
  <si>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</si>
  <si>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</si>
  <si>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</si>
  <si>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</si>
  <si>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</si>
  <si>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</si>
  <si>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</si>
  <si>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</si>
  <si>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</si>
  <si>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Lekenik  (228)</t>
  </si>
  <si>
    <t>Proizvodnja hidrauličnih pogonskih uređaja</t>
  </si>
  <si>
    <t>Lepoglava  (229)</t>
  </si>
  <si>
    <t>Proizvodnja ostalih crpki i kompresora</t>
  </si>
  <si>
    <t>Levanjska Varoš  (230)</t>
  </si>
  <si>
    <t>Proizvodnja ostalih slavina i ventila</t>
  </si>
  <si>
    <t>Lipik  (231)</t>
  </si>
  <si>
    <t>Proizvodnja ležajeva, prijenosnika te prijenosnih i pogonskih elemenata</t>
  </si>
  <si>
    <t>Lipovljani  (232)</t>
  </si>
  <si>
    <t>Proizvodnja peći i plamenika</t>
  </si>
  <si>
    <t>Lišane Ostrovičke  (234)</t>
  </si>
  <si>
    <t>Ližnjan  (235)</t>
  </si>
  <si>
    <t>Proizvodnja uredskih strojeva i opreme (osim proizvodnje računala i periferne opreme)</t>
  </si>
  <si>
    <t>Lobor  (236)</t>
  </si>
  <si>
    <t>Proizvodnja mehaniziranoga ručnog alata</t>
  </si>
  <si>
    <t>Lokve  (237)</t>
  </si>
  <si>
    <t>Proizvodnja rashladne i ventilacijske opreme, osim za kućanstvo</t>
  </si>
  <si>
    <t>Lokvičići  (587)</t>
  </si>
  <si>
    <t>Proizvodnja ostalih strojeva za opće namjene, d. n.</t>
  </si>
  <si>
    <t>Lopar  (624)</t>
  </si>
  <si>
    <t>Proizvodnja strojeva za poljoprivredu i šumarstvo</t>
  </si>
  <si>
    <t>Lovas  (239)</t>
  </si>
  <si>
    <t>Proizvodnja strojeva za obradu metala</t>
  </si>
  <si>
    <t>Lovinac  (240)</t>
  </si>
  <si>
    <t>Proizvodnja ostalih alatnih strojeva</t>
  </si>
  <si>
    <t>Lovran  (242)</t>
  </si>
  <si>
    <t>Lovreć  (243)</t>
  </si>
  <si>
    <t>Proizvodnja strojeva za rudnike, kamenolome i građevinarstvo</t>
  </si>
  <si>
    <t>Ludbreg  (244)</t>
  </si>
  <si>
    <t>Proizvodnja strojeva za industriju hrane, pića i duhana</t>
  </si>
  <si>
    <t>Luka  (548)</t>
  </si>
  <si>
    <t>Proizvodnja strojeva za industriju tekstila, odjeće i kože</t>
  </si>
  <si>
    <t>Lukač  (245)</t>
  </si>
  <si>
    <t>Proizvodnja strojeva za industriju papira i kartona</t>
  </si>
  <si>
    <t>Lumbarda  (600)</t>
  </si>
  <si>
    <t>Proizvodnja strojeva za plastiku i gumu</t>
  </si>
  <si>
    <t>Lupoglav  (246)</t>
  </si>
  <si>
    <t>Proizvodnja ostalih strojeva za posebne namjene, d. n.</t>
  </si>
  <si>
    <t>Ljubešćica  (247)</t>
  </si>
  <si>
    <t>Mače  (248)</t>
  </si>
  <si>
    <t>Proizvodnja karoserija za motorna vozila, prikolica i poluprikolica</t>
  </si>
  <si>
    <t>Magadenovac  (578)</t>
  </si>
  <si>
    <t xml:space="preserve">Proizvodnja električne i elektroničke opreme za motorna vozila </t>
  </si>
  <si>
    <t>Majur  (555)</t>
  </si>
  <si>
    <t xml:space="preserve">Proizvodnja ostalih dijelova i pribora za motorna vozila </t>
  </si>
  <si>
    <t>Makarska  (249)</t>
  </si>
  <si>
    <t>Gradnja brodova i plutajućih objekata</t>
  </si>
  <si>
    <t>Mala Subotica  (250)</t>
  </si>
  <si>
    <t>Gradnja čamaca za razonodu i sportskih čamaca</t>
  </si>
  <si>
    <t>Mali Bukovec  (251)</t>
  </si>
  <si>
    <t>Proizvodnja željezničkih lokomotiva i tračničkih vozila</t>
  </si>
  <si>
    <t>Mali Lošinj  (252)</t>
  </si>
  <si>
    <t>Proizvodnja zrakoplova i svemirskih letjelica te srodnih prijevoznih sredstava i opreme</t>
  </si>
  <si>
    <t>Malinska-Dubašnica  (253)</t>
  </si>
  <si>
    <t>Proizvodnja vojnih borbenih vozila</t>
  </si>
  <si>
    <t>Marčana  (254)</t>
  </si>
  <si>
    <t>Proizvodnja motocikala</t>
  </si>
  <si>
    <t>Marija Bistrica  (256)</t>
  </si>
  <si>
    <t>Proizvodnja bicikala i invalidskih kolica</t>
  </si>
  <si>
    <t>Marija Gorica  (539)</t>
  </si>
  <si>
    <t xml:space="preserve">Proizvodnja ostalih prijevoznih sredstava, d. n. </t>
  </si>
  <si>
    <t>Marijanci  (257)</t>
  </si>
  <si>
    <t>Proizvodnja namještaja za poslovne i prodajne prostore</t>
  </si>
  <si>
    <t>Marina  (258)</t>
  </si>
  <si>
    <t>Proizvodnja kuhinjskog namještaja</t>
  </si>
  <si>
    <t>Markušica  (610)</t>
  </si>
  <si>
    <t>Martinska Ves  (259)</t>
  </si>
  <si>
    <t>Proizvodnja ostalog namještaja</t>
  </si>
  <si>
    <t>Maruševec  (260)</t>
  </si>
  <si>
    <t>Matulji  (261)</t>
  </si>
  <si>
    <t>Proizvodnja nakita i srodnih proizvoda</t>
  </si>
  <si>
    <t>Medulin  (263)</t>
  </si>
  <si>
    <t>Proizvodnja imitacije nakita (bižuterije) i srodnih proizvoda</t>
  </si>
  <si>
    <t>Metković  (264)</t>
  </si>
  <si>
    <t>Mihovljan  (265)</t>
  </si>
  <si>
    <t>Mikleuš  (266)</t>
  </si>
  <si>
    <t>Milna  (267)</t>
  </si>
  <si>
    <t>Proizvodnja medicinskih i stomatoloških instrumenata i pribora</t>
  </si>
  <si>
    <t>Mljet  (268)</t>
  </si>
  <si>
    <t>Proizvodnja metla i četaka</t>
  </si>
  <si>
    <t>Molve  (270)</t>
  </si>
  <si>
    <t xml:space="preserve">Ostala prerađivačka industrija, d. n. </t>
  </si>
  <si>
    <t>Mošćenička Draga  (273)</t>
  </si>
  <si>
    <t>Popravak proizvoda od metala</t>
  </si>
  <si>
    <t>Motovun  (274)</t>
  </si>
  <si>
    <t>Popravak strojeva</t>
  </si>
  <si>
    <t>Mrkopalj  (275)</t>
  </si>
  <si>
    <t>Popravak elektroničke i optičke opreme</t>
  </si>
  <si>
    <t>Muć  (87)</t>
  </si>
  <si>
    <t>Popravak električne opreme</t>
  </si>
  <si>
    <t>Mursko Središće  (276)</t>
  </si>
  <si>
    <t>Popravak i održavanje brodova i čamaca</t>
  </si>
  <si>
    <t>Murter  (617)</t>
  </si>
  <si>
    <t>Popravak i održavanje zrakoplova i svemirskih letjelica</t>
  </si>
  <si>
    <t>Našice  (278)</t>
  </si>
  <si>
    <t>Popravak i održavanje ostalih prijevoznih sredstava</t>
  </si>
  <si>
    <t>1.0.1.</t>
  </si>
  <si>
    <t>Stavljena kontrola na upis OIB-a (moglo se upisati bilo što u polje OIB-a).</t>
  </si>
  <si>
    <r>
      <t xml:space="preserve">Office 2007 </t>
    </r>
    <r>
      <rPr>
        <sz val="10"/>
        <color indexed="56"/>
        <rFont val="Arial"/>
        <family val="2"/>
      </rPr>
      <t xml:space="preserve">je sa sobom donio i podršku za nove formate datoteka.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(2003. ili stariji). Učitavanje Excel datoteke u formatu Excela 2007 trenutno nije podržano, ali to ne sprječava korisnike ove verzije Excel-a da ga koriste prilikom popunjavanja obrazaca..</t>
    </r>
  </si>
  <si>
    <r>
      <t xml:space="preserve">Open Office </t>
    </r>
    <r>
      <rPr>
        <sz val="10"/>
        <color indexed="56"/>
        <rFont val="Arial"/>
        <family val="2"/>
      </rPr>
      <t xml:space="preserve"> je alternativno besplatno (za osobnu upotrebu) rješenje koje kao i Microsoft Excel ima mogućnost otvaranja i čitanja te popunjavanja Excel datoteka. Nedavno prije objave ove Excel datoteke izdana je verzija 3.0.1. na hrvatskom jeziku. U ranijim verzijama OpenOffice-a bilo je problema oko nekih konverzija podataka i formula koje nisu bile podržane. Ova Excel datoeka testno je popunjena i u ovoj spomenutoj verziji OpenOffice-a i nije bilo problema oko učitavanja takve datoteke. Baš zbog kompatibilnosti s OpenOffice-om uvedena je mogućnost upisa matičnog broja bez vodećih nula i šifre djelatnosti kao brojevnu i kao tekstualnu vrijednost.</t>
    </r>
  </si>
  <si>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</si>
  <si>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</si>
  <si>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</si>
  <si>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</si>
  <si>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</si>
  <si>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</si>
  <si>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</si>
  <si>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</si>
  <si>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</si>
  <si>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</si>
  <si>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</si>
  <si>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</si>
  <si>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</si>
  <si>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</si>
  <si>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</si>
  <si>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</si>
  <si>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</si>
  <si>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</si>
  <si>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</si>
  <si>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</si>
  <si>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</si>
  <si>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</si>
  <si>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DUBROVAČKO PRIMORJE</t>
  </si>
  <si>
    <t>DUBROVNIK</t>
  </si>
  <si>
    <t>JANJINA</t>
  </si>
  <si>
    <t>KONAVLE</t>
  </si>
  <si>
    <t>KORČULA</t>
  </si>
  <si>
    <t>KULA NORINSKA</t>
  </si>
  <si>
    <t>LASTOVO</t>
  </si>
  <si>
    <t>LUMBARDA</t>
  </si>
  <si>
    <t>METKOVIĆ</t>
  </si>
  <si>
    <t>MLJET</t>
  </si>
  <si>
    <t>OPUZEN</t>
  </si>
  <si>
    <t>OREBIĆ</t>
  </si>
  <si>
    <t>PLOČE</t>
  </si>
  <si>
    <t>Naknade za prijevoz, za rad na terenu i odvojeni život</t>
  </si>
  <si>
    <t>Intelektualne i osobne usluge</t>
  </si>
  <si>
    <t>Premije osiguranja</t>
  </si>
  <si>
    <t>Reprezentacija</t>
  </si>
  <si>
    <t>Članarine</t>
  </si>
  <si>
    <t>Bankarske usluge i usluge platnog prometa</t>
  </si>
  <si>
    <t>4211</t>
  </si>
  <si>
    <t>4212</t>
  </si>
  <si>
    <t>4213</t>
  </si>
  <si>
    <t>422</t>
  </si>
  <si>
    <t>423</t>
  </si>
  <si>
    <t>424</t>
  </si>
  <si>
    <t>425</t>
  </si>
  <si>
    <t>452</t>
  </si>
  <si>
    <t>M.P.</t>
  </si>
  <si>
    <t>POJEZERJE</t>
  </si>
  <si>
    <t>SLIVNO</t>
  </si>
  <si>
    <t>SMOKVICA</t>
  </si>
  <si>
    <t>STON</t>
  </si>
  <si>
    <t>TRPANJ</t>
  </si>
  <si>
    <t>VELA LUKA</t>
  </si>
  <si>
    <t>ZAŽABLJE</t>
  </si>
  <si>
    <t>ŽUPA DUBROVAČKA</t>
  </si>
  <si>
    <t>BELICA</t>
  </si>
  <si>
    <t>ČAKOVEC</t>
  </si>
  <si>
    <t>DEKANOVEC</t>
  </si>
  <si>
    <t>DOMAŠINEC</t>
  </si>
  <si>
    <t>DONJA DUBRAVA</t>
  </si>
  <si>
    <t>DONJI KRALJEVEC</t>
  </si>
  <si>
    <t>DONJI VIDOVEC</t>
  </si>
  <si>
    <t>GORIČAN</t>
  </si>
  <si>
    <t>GORNJI MIHALJEVEC</t>
  </si>
  <si>
    <t>KOTORIBA</t>
  </si>
  <si>
    <t>MALA SUBOTICA</t>
  </si>
  <si>
    <t>MURSKO SREDIŠĆE</t>
  </si>
  <si>
    <t>Proizvodnja sirovog željeza, čelika i ferolegura</t>
  </si>
  <si>
    <t>Kaptol  (177)</t>
  </si>
  <si>
    <t>Proizvodnja čeličnih cijevi i pribora</t>
  </si>
  <si>
    <t>Karlobag  (178)</t>
  </si>
  <si>
    <t>Hladno vučenje šipki</t>
  </si>
  <si>
    <t>Karlovac  (179)</t>
  </si>
  <si>
    <t>Hladno valjanje uskih vrpci</t>
  </si>
  <si>
    <t>Karojba  (596)</t>
  </si>
  <si>
    <t xml:space="preserve">Hladno oblikovanje i profiliranje </t>
  </si>
  <si>
    <t>Kastav  (180)</t>
  </si>
  <si>
    <t>Hladno vučenje žice</t>
  </si>
  <si>
    <t>Kaštela  (181)</t>
  </si>
  <si>
    <t>Kaštelir - Labinci  (597)</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</si>
  <si>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 Problem s učitavanjem ili slanjem putem Web-a možete prijaviti i na adresu e-pošte rgfi@fina.hr pri čemu obavezno uz opis pogreške priložite i popunjenu Excel datoteku koju niste mogli poslati.</t>
  </si>
  <si>
    <r>
      <t xml:space="preserve">Vrijednosti za sve AOP oznake se unose iz vašeg predloška osim vrijednosti AOP oznaka sumarnih AOP-a koji se izračunavaju automatski prema zadanim formulama u obrascu </t>
    </r>
    <r>
      <rPr>
        <sz val="10"/>
        <color indexed="56"/>
        <rFont val="Arial"/>
        <family val="2"/>
      </rPr>
      <t xml:space="preserve">(polja koja se automatski sumiraju i popunjavaju označena su sivim rasterom, a polja koja se unose bijele su boje). Jedino su polja u zaglavlju i podnožju obrasca u koje se unose podaci označena istim onim rasterom. Ne prenosite podatke metodom Copy/Paste (Kopiraj/Zalijepi), i ni u kom slučaju podatak upisan pod pogrešnu AOP oznaku ne prenosite mišem na ispravno mjesto jer ćete na taj način nepovratno "pokvariti" excel datoteku koju više neće biti moguće računalno obraditi. Ako već koristite metodu Copy/Paste, koristite varijantu Paste Special - Value (Specijelano zalijepi - Vrijednosti). Ni u kom slučaju ne unosite podatke s lipama, već samo zaokružene cjelobrojne vrijednosti. </t>
    </r>
  </si>
  <si>
    <t>Podatak pod AOP oznakom 029 mora biti manji ili jednak podatku pod AOP oznakom 028. Kontrola vrijedi za obje kolone podataka.</t>
  </si>
  <si>
    <t>Korčula  (204)</t>
  </si>
  <si>
    <t xml:space="preserve">Proizvodnja čeličnih bačava i sličnih posuda </t>
  </si>
  <si>
    <t>Kostrena  (538)</t>
  </si>
  <si>
    <t>Proizvodnja ambalaže od lakih metala</t>
  </si>
  <si>
    <t>Koška  (205)</t>
  </si>
  <si>
    <t>Proizvodnja proizvoda od žice, lanaca i opruga</t>
  </si>
  <si>
    <t>Kotoriba  (206)</t>
  </si>
  <si>
    <t>Proizvodnja zakovica i vijčane robe</t>
  </si>
  <si>
    <t>Kraljevec na Sutli  (208)</t>
  </si>
  <si>
    <t>Proizvodnja ostalih gotovih proizvoda od metala, d. n.</t>
  </si>
  <si>
    <t>Kraljevica  (209)</t>
  </si>
  <si>
    <t xml:space="preserve">Proizvodnja elektroničkih komponenata </t>
  </si>
  <si>
    <t>Krapina  (211)</t>
  </si>
  <si>
    <t>Proizvodnja punih elektroničkih ploča</t>
  </si>
  <si>
    <t>Krapinske Toplice  (212)</t>
  </si>
  <si>
    <t>Proizvodnja računala i periferne opreme</t>
  </si>
  <si>
    <t>Krašić  (533)</t>
  </si>
  <si>
    <t>Proizvodnja komunikacijske opreme</t>
  </si>
  <si>
    <t>Kravarsko  (545)</t>
  </si>
  <si>
    <t>Proizvodnja elektroničkih uređaja za široku potrošnju</t>
  </si>
  <si>
    <t>Križ  (213)</t>
  </si>
  <si>
    <t>Proizvodnja instrumenata i aparata za mjerenje, ispitivanje i navigaciju</t>
  </si>
  <si>
    <t>Križevci  (214)</t>
  </si>
  <si>
    <t xml:space="preserve">Proizvodnja satova </t>
  </si>
  <si>
    <t>Krk  (215)</t>
  </si>
  <si>
    <t>Proizvodnja opreme za zračenje, elektromedicinske i elektroterapeutske opreme</t>
  </si>
  <si>
    <t>Krnjak  (216)</t>
  </si>
  <si>
    <t>Proizvodnja optičkih instrumenata i fotografske opreme</t>
  </si>
  <si>
    <t>Kršan  (217)</t>
  </si>
  <si>
    <t>Proizvodnja magnetskih i optičkih medija</t>
  </si>
  <si>
    <t>Kukljica  (572)</t>
  </si>
  <si>
    <t>Proizvodnja elektromotora, generatora i transformatora</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</si>
  <si>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</si>
  <si>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</si>
  <si>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</si>
  <si>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</si>
  <si>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</si>
  <si>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</si>
  <si>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</si>
  <si>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</si>
  <si>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</si>
  <si>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</si>
  <si>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</si>
  <si>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</si>
  <si>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</si>
  <si>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</si>
  <si>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</si>
  <si>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</si>
  <si>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</si>
  <si>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</si>
  <si>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</si>
  <si>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</si>
  <si>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</si>
  <si>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</si>
  <si>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</si>
  <si>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</si>
  <si>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</si>
  <si>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</si>
  <si>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</si>
  <si>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</si>
  <si>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</si>
  <si>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Tehničko ispitivanje i analiza</t>
  </si>
  <si>
    <t>Fotografske djelatnosti</t>
  </si>
  <si>
    <t>Djelatnosti pakiranja</t>
  </si>
  <si>
    <t>Djelatnosti pozivnih centara</t>
  </si>
  <si>
    <t>Vanjski poslovi</t>
  </si>
  <si>
    <t>Poslovi obrane</t>
  </si>
  <si>
    <t>Sudske i pravosudne djelatnosti</t>
  </si>
  <si>
    <t>Predškolsko obrazovanje</t>
  </si>
  <si>
    <t>Osnovno obrazovanje</t>
  </si>
  <si>
    <t>Veterinarske djelatnosti</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</si>
  <si>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</si>
  <si>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</si>
  <si>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</si>
  <si>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</si>
  <si>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</si>
  <si>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Uzgoj žitarica (osim riže), mahunarki i uljanog sjemenja</t>
  </si>
  <si>
    <t>Antunovac  (2)</t>
  </si>
  <si>
    <t>Uzgoj riže</t>
  </si>
  <si>
    <t>Babina Greda  (3)</t>
  </si>
  <si>
    <t>Trgovina na malo telekomunikacijskom opremom u specijaliziranim prodavaonicama</t>
  </si>
  <si>
    <t>Rijeka  (373)</t>
  </si>
  <si>
    <t>Trgovina na malo audio i videoopremom u specijaliziranim prodavaonicama</t>
  </si>
  <si>
    <t>Rogoznica  (582)</t>
  </si>
  <si>
    <t>Trgovina na malo tekstilom u specijaliziranim prodavaonicama</t>
  </si>
  <si>
    <t>Rovinj  (374)</t>
  </si>
  <si>
    <t>Trgovina na malo željeznom robom, bojama i staklom u specijaliziranim prodavaonicama</t>
  </si>
  <si>
    <t>Rovišće  (375)</t>
  </si>
  <si>
    <t>Trgovina na malo sagovima i prostiračima za pod, zidnim i podnim oblogama u specijaliziranim prodavaonicama</t>
  </si>
  <si>
    <t>Rugvica  (376)</t>
  </si>
  <si>
    <t>Vađenje kamenog ugljena</t>
  </si>
  <si>
    <t>Brod Moravice  (38)</t>
  </si>
  <si>
    <t>Vađenje lignita</t>
  </si>
  <si>
    <t>Brodski Stupnik  (39)</t>
  </si>
  <si>
    <t xml:space="preserve">Vađenje sirove nafte </t>
  </si>
  <si>
    <t>Brtonigla  (40)</t>
  </si>
  <si>
    <t>Vađenje prirodnog plina</t>
  </si>
  <si>
    <t>Budinščina  (41)</t>
  </si>
  <si>
    <t>Vađenje željeznih ruda</t>
  </si>
  <si>
    <t>Buje  (42)</t>
  </si>
  <si>
    <t>Vađenje uranovih i torijevih ruda</t>
  </si>
  <si>
    <t>Bukovlje  (567)</t>
  </si>
  <si>
    <t>Vađenje ostalih ruda obojenih metala</t>
  </si>
  <si>
    <t>Buzet  (43)</t>
  </si>
  <si>
    <t>Vađenje ukrasnoga kamena i kamena za gradnju, vapnenca, gipsa, krede i škriljevca</t>
  </si>
  <si>
    <t>Cerna  (44)</t>
  </si>
  <si>
    <t>Djelatnosti šljunčara i pješčara; vađenje gline i kaolina</t>
  </si>
  <si>
    <t>Cernik  (46)</t>
  </si>
  <si>
    <t>Vađenje minerala za kemikalije i gnojiva</t>
  </si>
  <si>
    <t>Cerovlje  (47)</t>
  </si>
  <si>
    <t>Vađenje treseta</t>
  </si>
  <si>
    <t>Cestica  (48)</t>
  </si>
  <si>
    <t>Vađenje soli</t>
  </si>
  <si>
    <t>Cetingrad  (49)</t>
  </si>
  <si>
    <t>Vađenje ostalih ruda i kamena, d. n.</t>
  </si>
  <si>
    <t>Cista Provo  (50)</t>
  </si>
  <si>
    <t>Pomoćne djelatnosti za vađenje nafte i prirodnog plina</t>
  </si>
  <si>
    <t>Civljane  (51)</t>
  </si>
  <si>
    <t>Pomoćne djelatnosti za ostalo rudarstvo i vađenje</t>
  </si>
  <si>
    <t>Cres  (52)</t>
  </si>
  <si>
    <t>Prerada i konzerviranje mesa</t>
  </si>
  <si>
    <t>Crikvenica  (53)</t>
  </si>
  <si>
    <t>Prerada i konzerviranje mesa peradi</t>
  </si>
  <si>
    <t>Crnac  (54)</t>
  </si>
  <si>
    <t>Čabar  (55)</t>
  </si>
  <si>
    <t xml:space="preserve">Prerada i konzerviranje riba, rakova i školjki </t>
  </si>
  <si>
    <t>Čačinci  (56)</t>
  </si>
  <si>
    <t>Čađavica  (57)</t>
  </si>
  <si>
    <t>Čaglin  (58)</t>
  </si>
  <si>
    <t>Ostala prerada i konzerviranje voća i povrća</t>
  </si>
  <si>
    <t>Čakovec  (60)</t>
  </si>
  <si>
    <t>Proizvodnja ulja i masti</t>
  </si>
  <si>
    <t>Čavle  (61)</t>
  </si>
  <si>
    <t>Proizvodnja margarina i sličnih jestivih masti</t>
  </si>
  <si>
    <t>Čazma  (63)</t>
  </si>
  <si>
    <t>Djelatnosti mljekara i proizvođača sira</t>
  </si>
  <si>
    <t>Čeminac  (64)</t>
  </si>
  <si>
    <t>Čepin  (65)</t>
  </si>
  <si>
    <t>Proizvodnja mlinskih proizvoda</t>
  </si>
  <si>
    <t>Darda  (66)</t>
  </si>
  <si>
    <t>Daruvar  (67)</t>
  </si>
  <si>
    <t>Proizvodnja kruha; proizvodnja svježih peciva, slastičarskih proizvoda i kolača</t>
  </si>
  <si>
    <t>Davor  (68)</t>
  </si>
  <si>
    <t>Proizvodnja dvopeka, keksa i srodnih proizvoda; proizvodnja trajnih peciva, slastičarskih proizvoda i kolača</t>
  </si>
  <si>
    <t>Dekanovec  (603)</t>
  </si>
  <si>
    <t>Proizvodnja makarona, njoka, kuskusa i slične tjestenine</t>
  </si>
  <si>
    <t>Delnice  (69)</t>
  </si>
  <si>
    <t>Desinić  (70)</t>
  </si>
  <si>
    <t>Proizvodnja kakao, čokoladnih i bombonskih proizvoda</t>
  </si>
  <si>
    <t>Dežanovac  (71)</t>
  </si>
  <si>
    <t>Dicmo  (72)</t>
  </si>
  <si>
    <t>Proizvodnja začina i drugih dodataka hrani</t>
  </si>
  <si>
    <t>Dobrinj  (74)</t>
  </si>
  <si>
    <t>Proizvodnja gotove hrane i jela</t>
  </si>
  <si>
    <t>Domašinec  (75)</t>
  </si>
  <si>
    <t>Proizvodnja homogeniziranih prehrambenih pripravaka i dijetetske hrane</t>
  </si>
  <si>
    <t>Donja Dubrava  (78)</t>
  </si>
  <si>
    <t xml:space="preserve">Proizvodnja ostalih prehrambenih proizvoda, d. n. </t>
  </si>
  <si>
    <t>Donja Motičina  (576)</t>
  </si>
  <si>
    <t>Proizvodnja pripremljene stočne hrane</t>
  </si>
  <si>
    <t>Donja Stubica  (79)</t>
  </si>
  <si>
    <t>Proizvodnja pripremljene hrane za kućne ljubimce</t>
  </si>
  <si>
    <t>Donja Voća  (80)</t>
  </si>
  <si>
    <t>Destiliranje, pročišćavanje i miješanje alkoholnih pića</t>
  </si>
  <si>
    <t>Donji Andrijevci  (81)</t>
  </si>
  <si>
    <t>Proizvodnja vina od grožđa</t>
  </si>
  <si>
    <t>Donji Kraljevec  (82)</t>
  </si>
  <si>
    <t>Proizvodnja jabukovače i ostalih voćnih vina</t>
  </si>
  <si>
    <t>Donji Kukuruzari  (83)</t>
  </si>
  <si>
    <t>Proizvodnja ostalih nedestiliranih fermentiranih pića</t>
  </si>
  <si>
    <t>Donji Lapac  (84)</t>
  </si>
  <si>
    <t>Donji Martijanec  (85)</t>
  </si>
  <si>
    <t>Donji Miholjac  (86)</t>
  </si>
  <si>
    <t>37</t>
  </si>
  <si>
    <t>47</t>
  </si>
  <si>
    <t>Prihodi od povezanih neprofitnih organizacija</t>
  </si>
  <si>
    <t xml:space="preserve">Rashodi vezani uz financiranje povezanih neprofitnih organizacija </t>
  </si>
  <si>
    <t>Kontrolni zbroj (AOP 017 do 039)</t>
  </si>
  <si>
    <t>Prihodi (AOP 002 do 008)</t>
  </si>
  <si>
    <t>Rashodi (AOP 010 do 016)</t>
  </si>
  <si>
    <t>Nerežišća  (280)</t>
  </si>
  <si>
    <t>Netretić  (281)</t>
  </si>
  <si>
    <t>Nijemci  (295)</t>
  </si>
  <si>
    <t>Distribucija električne energije</t>
  </si>
  <si>
    <t>Nin  (282)</t>
  </si>
  <si>
    <t>Trgovina električnom energijom</t>
  </si>
  <si>
    <t>Nova Bukovica  (283)</t>
  </si>
  <si>
    <t>Nova Gradiška  (284)</t>
  </si>
  <si>
    <t>Distribucija plinovitih goriva distribucijskom mrežom</t>
  </si>
  <si>
    <t>Nova Kapela  (285)</t>
  </si>
  <si>
    <t>Trgovina plinom distribucijskom mrežom</t>
  </si>
  <si>
    <t>Nova Rača  (287)</t>
  </si>
  <si>
    <t>Opskrba parom i klimatizacija</t>
  </si>
  <si>
    <t>Novalja  (288)</t>
  </si>
  <si>
    <t>Skupljanje, pročišćavanje i opskrba vodom</t>
  </si>
  <si>
    <t>Novi Golubovec  (554)</t>
  </si>
  <si>
    <t>Uklanjanje otpadnih voda</t>
  </si>
  <si>
    <t>Novi Marof  (289)</t>
  </si>
  <si>
    <t>Skupljanje neopasnog otpada</t>
  </si>
  <si>
    <t>Novi Vinodolski  (290)</t>
  </si>
  <si>
    <t>Skupljanje opasnog otpada</t>
  </si>
  <si>
    <t>Novigrad  (537)</t>
  </si>
  <si>
    <t>Obrada i zbrinjavanje neopasnog otpada</t>
  </si>
  <si>
    <t>Novigrad  (291)</t>
  </si>
  <si>
    <t>Obrada i zbrinjavanje opasnog otpada</t>
  </si>
  <si>
    <t>Novigrad Podravski  (292)</t>
  </si>
  <si>
    <t>Rastavljanje olupina</t>
  </si>
  <si>
    <t>Novo Virje  (561)</t>
  </si>
  <si>
    <t>Posredovanje u trgovini tekstilom, odjećom, krznom, obućom i kožnim proizvodima</t>
  </si>
  <si>
    <t>Pićan  (330)</t>
  </si>
  <si>
    <t>Posredovanje u trgovini hranom, pićima i duhanom</t>
  </si>
  <si>
    <t>Pirovac  (581)</t>
  </si>
  <si>
    <t>Posredovanje u trgovini specijaliziranoj za određene proizvode</t>
  </si>
  <si>
    <t>Pisarovina  (331)</t>
  </si>
  <si>
    <t>Posredovanje u trgovini raznovrsnim proizvodima</t>
  </si>
  <si>
    <t>Pitomača  (332)</t>
  </si>
  <si>
    <t>Trgovina na veliko žitaricama, sirovim duhanom, sjemenjem i stočnom hranom</t>
  </si>
  <si>
    <t>Plaški  (333)</t>
  </si>
  <si>
    <t>Pleternica  (334)</t>
  </si>
  <si>
    <t>Plitvička Jezera  (455)</t>
  </si>
  <si>
    <t>Trgovina na veliko sirovim i štavljenim kožama</t>
  </si>
  <si>
    <t>Ploče  (335)</t>
  </si>
  <si>
    <t>Trgovina na veliko voćem i povrćem</t>
  </si>
  <si>
    <t>Podbablje  (337)</t>
  </si>
  <si>
    <t>Trgovina na veliko mesom i mesnim proizvodima</t>
  </si>
  <si>
    <t>Podcrkavlje  (338)</t>
  </si>
  <si>
    <t>Trgovina na veliko mlijekom, mliječnim proizvodima, jajima, jestivim uljima i mastima</t>
  </si>
  <si>
    <t>Podgora  (339)</t>
  </si>
  <si>
    <t>Erdut  (110)</t>
  </si>
  <si>
    <t>Proizvodnja furnira i ostalih ploča od drva</t>
  </si>
  <si>
    <t>Ernestinovo  (111)</t>
  </si>
  <si>
    <t>Proizvodnja sastavljenog parketa</t>
  </si>
  <si>
    <t>Ervenik  (113)</t>
  </si>
  <si>
    <t>Proizvodnja ostale građevne stolarije i elemenata</t>
  </si>
  <si>
    <t>Farkaševac  (114)</t>
  </si>
  <si>
    <t>Fažana  (619)</t>
  </si>
  <si>
    <t>Proizvodnja ostalih proizvoda od drva, proizvoda od pluta, slame i pletarskih materijala</t>
  </si>
  <si>
    <t>Ferdinandovac  (115)</t>
  </si>
  <si>
    <t>Feričanci  (116)</t>
  </si>
  <si>
    <t>Funtana  (629)</t>
  </si>
  <si>
    <t>Proizvodnja valovitog papira i kartona te ambalaže od papira i kartona</t>
  </si>
  <si>
    <t>Fužine  (117)</t>
  </si>
  <si>
    <t>Proizvodnja robe za kućanstvo i higijenu te toaletnih potrepština od papira</t>
  </si>
  <si>
    <t>Galovac  (571)</t>
  </si>
  <si>
    <t>Garčin  (118)</t>
  </si>
  <si>
    <t>Garešnica  (119)</t>
  </si>
  <si>
    <t>Proizvodnja ostalih proizvoda od papira i kartona</t>
  </si>
  <si>
    <t>Generalski Stol  (120)</t>
  </si>
  <si>
    <t>Glina  (121)</t>
  </si>
  <si>
    <t xml:space="preserve">Ostalo tiskanje </t>
  </si>
  <si>
    <t>Gola  (122)</t>
  </si>
  <si>
    <t>Usluge pripreme za tisak i objavljivanje</t>
  </si>
  <si>
    <t>Goričan  (123)</t>
  </si>
  <si>
    <t xml:space="preserve">Knjigoveške i srodne usluge </t>
  </si>
  <si>
    <t>Gorjani  (124)</t>
  </si>
  <si>
    <t>Umnožavanje snimljenih zapisa</t>
  </si>
  <si>
    <t>Gornja Reka  (618)</t>
  </si>
  <si>
    <t>Gornja Stubica  (125)</t>
  </si>
  <si>
    <t>Proizvodnja rafiniranih naftnih proizvoda</t>
  </si>
  <si>
    <t>Gornja Vrba  (569)</t>
  </si>
  <si>
    <t>Gornji Bogićevci  (127)</t>
  </si>
  <si>
    <t>Gornji Kneginec  (129)</t>
  </si>
  <si>
    <t>Proizvodnja ostalih anorganskih osnovnih kemikalija</t>
  </si>
  <si>
    <t>Gornji Mihaljevec  (604)</t>
  </si>
  <si>
    <t>Proizvodnja ostalih organskih osnovnih kemikalija</t>
  </si>
  <si>
    <t>Gospić  (130)</t>
  </si>
  <si>
    <t>Proizvodnja gnojiva i dušičnih spojeva</t>
  </si>
  <si>
    <t>Gračac  (131)</t>
  </si>
  <si>
    <t>Proizvodnja plastike u primarnim oblicima</t>
  </si>
  <si>
    <t>Gračišće  (132)</t>
  </si>
  <si>
    <t>Proizvodnja sintetičkoga kaučuka u primarnim oblicima</t>
  </si>
  <si>
    <t>Gradac  (134)</t>
  </si>
  <si>
    <t>Proizvodnja pesticida i drugih agrokemijskih proizvoda</t>
  </si>
  <si>
    <t>Gradec  (135)</t>
  </si>
  <si>
    <t>Proizvodnja boja, lakova i sličnih premaza, grafičkih boja i kitova</t>
  </si>
  <si>
    <t>Gradina  (136)</t>
  </si>
  <si>
    <t>Proizvodnja sapuna i deterdženata, sredstava za čišćenje i poliranje</t>
  </si>
  <si>
    <t>Gradište  (137)</t>
  </si>
  <si>
    <t>Proizvodnja parfema i toaletno-kozmetičkih preparata</t>
  </si>
  <si>
    <t>Grožnjan  (138)</t>
  </si>
  <si>
    <t>Grubišno Polje  (139)</t>
  </si>
  <si>
    <t xml:space="preserve">Proizvodnja ljepila </t>
  </si>
  <si>
    <t>Gundinci  (140)</t>
  </si>
  <si>
    <t>Gunja  (141)</t>
  </si>
  <si>
    <t xml:space="preserve">Proizvodnja ostalih kemijskih proizvoda, d. n. </t>
  </si>
  <si>
    <t>Gvozd  (510)</t>
  </si>
  <si>
    <t>Proizvodnja umjetnih vlakana</t>
  </si>
  <si>
    <t>Hercegovac  (144)</t>
  </si>
  <si>
    <t>Proizvodnja osnovnih farmaceutskih proizvoda</t>
  </si>
  <si>
    <t>Hlebine  (145)</t>
  </si>
  <si>
    <t>Hrašćina  (146)</t>
  </si>
  <si>
    <t>Proizvodnja vanjskih i unutrašnjih guma za vozila; protektiranje vanjskih guma</t>
  </si>
  <si>
    <t>Hrvace  (148)</t>
  </si>
  <si>
    <t>Hrvatska Dubica  (149)</t>
  </si>
  <si>
    <t>Proizvodnja ploča, listova, cijevi i profila od plastike</t>
  </si>
  <si>
    <t>Hrvatska Kostajnica  (150)</t>
  </si>
  <si>
    <t>Hum Na Sutli  (152)</t>
  </si>
  <si>
    <t>Proizvodnja proizvoda od plastike za građevinarstvo</t>
  </si>
  <si>
    <t>Hvar  (153)</t>
  </si>
  <si>
    <t>Proizvodnja ostalih proizvoda od plastike</t>
  </si>
  <si>
    <t>Ilok  (154)</t>
  </si>
  <si>
    <t>Imotski  (155)</t>
  </si>
  <si>
    <t>Ivanec  (156)</t>
  </si>
  <si>
    <t>Ivanić-Grad  (158)</t>
  </si>
  <si>
    <t>Ivankovo  (159)</t>
  </si>
  <si>
    <t>Proizvodnja i obrada ostalog stakla uključujući tehničku robu od stakla</t>
  </si>
  <si>
    <t>Ivanska  (161)</t>
  </si>
  <si>
    <t>Proizvodnja vatrostalnih proizvoda</t>
  </si>
  <si>
    <t>Jagodnjak  (609)</t>
  </si>
  <si>
    <t>Jakovlje  (163)</t>
  </si>
  <si>
    <t>Proizvodnja opeke, crijepa i ostalih proizvoda od pečene gline za građevinarstvo</t>
  </si>
  <si>
    <t>Jakšić  (164)</t>
  </si>
  <si>
    <t>Proizvodnja keramičkih proizvoda za kućanstvo i ukrasnih predmeta</t>
  </si>
  <si>
    <t>Jalžabet  (165)</t>
  </si>
  <si>
    <t xml:space="preserve">Proizvodnja sanitarne keramike </t>
  </si>
  <si>
    <t>Janjina  (599)</t>
  </si>
  <si>
    <t>Proizvodnja keramičkih izolatora i izolacijskog pribora</t>
  </si>
  <si>
    <t>Jarmina  (166)</t>
  </si>
  <si>
    <t>Proizvodnja ostalih tehničkih proizvoda od keramike</t>
  </si>
  <si>
    <t>Jasenice  (167)</t>
  </si>
  <si>
    <t>Proizvodnja ostalih proizvoda od keramike</t>
  </si>
  <si>
    <t>Jasenovac  (168)</t>
  </si>
  <si>
    <t>Jastrebarsko  (169)</t>
  </si>
  <si>
    <t xml:space="preserve">Proizvodnja vapna i gipsa </t>
  </si>
  <si>
    <t>Jelenje  (170)</t>
  </si>
  <si>
    <t>Naziv obveznika:</t>
  </si>
  <si>
    <t>Adresa sjedišta:</t>
  </si>
  <si>
    <t>Šifra županije:</t>
  </si>
  <si>
    <t>Šifra općine:</t>
  </si>
  <si>
    <t>Šifra djelatnosti:</t>
  </si>
  <si>
    <t>3</t>
  </si>
  <si>
    <t>31</t>
  </si>
  <si>
    <t>32</t>
  </si>
  <si>
    <t>34</t>
  </si>
  <si>
    <t>35</t>
  </si>
  <si>
    <t>36</t>
  </si>
  <si>
    <t>Ostvareno prethodne godine</t>
  </si>
  <si>
    <t>4</t>
  </si>
  <si>
    <t>41</t>
  </si>
  <si>
    <t>42</t>
  </si>
  <si>
    <t>Iznajmljivanje i davanje u zakup (leasing) automobila i motornih vozila lake kategorije</t>
  </si>
  <si>
    <t>Viškovci  (494)</t>
  </si>
  <si>
    <t xml:space="preserve">Iznajmljivanje i davanje u zakup (leasing) kamiona </t>
  </si>
  <si>
    <t>Viškovo  (495)</t>
  </si>
  <si>
    <t>Iznajmljivanje i davanje u zakup (lea­sing) opreme za rekreaciju i sport</t>
  </si>
  <si>
    <t>Višnjan  (497)</t>
  </si>
  <si>
    <t>Iznajmljivanje videokaseta i diskova</t>
  </si>
  <si>
    <t>Vižinada  (498)</t>
  </si>
  <si>
    <t>Iznajmljivanje i davanje u zakup (leasing) ostalih predmeta za osobnu uporabu i kućanstvo</t>
  </si>
  <si>
    <t>Vladislavci  (579)</t>
  </si>
  <si>
    <t>Iznajmljivanje i davanje u zakup (leasing) poljoprivrednih strojeva i opreme</t>
  </si>
  <si>
    <t>Voćin  (499)</t>
  </si>
  <si>
    <t>Iznajmljivanje i davanje u zakup (leasing) strojeva i opreme za građevinarstvo i inženjerstvo</t>
  </si>
  <si>
    <t>Vodice  (500)</t>
  </si>
  <si>
    <t>Iznajmljivanje i davanje u zakup (leasing) uredskih strojeva i opreme (uključujući računala)</t>
  </si>
  <si>
    <t>Vodnjan  (502)</t>
  </si>
  <si>
    <t>Iznajmljivanje i davanje u zakup (leasing) plovnih prijevoznih sredstava</t>
  </si>
  <si>
    <t>Vođinci  (584)</t>
  </si>
  <si>
    <t>Iznajmljivanje i davanje u zakup (leasing) zračnih prijevoznih sredstava</t>
  </si>
  <si>
    <t>Vojnić  (503)</t>
  </si>
  <si>
    <t>Iznajmljivanje i davanje u zakup (leasing) ostalih strojeva, opreme i materijalnih dobara, d. n.</t>
  </si>
  <si>
    <t>Vratišinec  (504)</t>
  </si>
  <si>
    <t>Davanje u zakup (leasing) prava na uporabu intelektualnog vlasništva i sličnih proizvoda, osim radova koji su zaštićeni autorskim pravima</t>
  </si>
  <si>
    <t>Vrbanja  (505)</t>
  </si>
  <si>
    <t>Djelatnosti agencija za zapošljavanje</t>
  </si>
  <si>
    <t>Vrbje  (506)</t>
  </si>
  <si>
    <t>Djelatnosti agencija za privremeno zapošljavanje</t>
  </si>
  <si>
    <t>Vrbnik  (507)</t>
  </si>
  <si>
    <t>Ostalo ustupanje ljudskih resursa</t>
  </si>
  <si>
    <t>Vrbovec  (508)</t>
  </si>
  <si>
    <t>Djelatnosti putničkih agencija</t>
  </si>
  <si>
    <t>Vrbovsko  (509)</t>
  </si>
  <si>
    <t>Djelatnosti organizatora putovanja (turoperatora)</t>
  </si>
  <si>
    <t>Vrgorac  (511)</t>
  </si>
  <si>
    <t>Ostale rezervacijske usluge i djelatnosti povezane s njima</t>
  </si>
  <si>
    <t>Vrhovine  (512)</t>
  </si>
  <si>
    <t>Djelatnosti privatne zaštite</t>
  </si>
  <si>
    <t>Vrlika  (513)</t>
  </si>
  <si>
    <t>Usluge zaštite uz pomoć sigurnosnih sustava</t>
  </si>
  <si>
    <t>Vrpolje  (514)</t>
  </si>
  <si>
    <t>Istražne djelatnosti</t>
  </si>
  <si>
    <t>Vrsar  (516)</t>
  </si>
  <si>
    <t>Upravljanje zgradama</t>
  </si>
  <si>
    <t>Vrsi  (625)</t>
  </si>
  <si>
    <t>Osnovno čišćenje zgrada</t>
  </si>
  <si>
    <t>Vuka  (517)</t>
  </si>
  <si>
    <t>Ostale djelatnosti čišćenja zgrada i objekata</t>
  </si>
  <si>
    <t>Vukovar  (518)</t>
  </si>
  <si>
    <t>Ostale djelatnosti čišćenja</t>
  </si>
  <si>
    <t>Zabok  (519)</t>
  </si>
  <si>
    <t>Uslužne djelatnosti uređenja i održavanja krajolika</t>
  </si>
  <si>
    <t>Zadar  (520)</t>
  </si>
  <si>
    <t>Kombinirane uredske administrativne uslužne djelatnosti</t>
  </si>
  <si>
    <t>Zadvarje  (595)</t>
  </si>
  <si>
    <t>Fotokopiranje, priprema dokumenata i ostale specijalizirane uredske pomoćne djelatnosti</t>
  </si>
  <si>
    <t>Zagorska Sela  (521)</t>
  </si>
  <si>
    <t>Zagreb  (133)</t>
  </si>
  <si>
    <t>Organizacija sastanaka i poslovnih sajmova</t>
  </si>
  <si>
    <t>Zagvozd  (522)</t>
  </si>
  <si>
    <t>Djelatnosti agencija za prikupljanje i naplatu računa te kreditnih ureda</t>
  </si>
  <si>
    <t>Zaprešić  (543)</t>
  </si>
  <si>
    <t>Zažablje  (523)</t>
  </si>
  <si>
    <t>Ostale poslovne pomoćne uslužne djelatnosti, d. n.</t>
  </si>
  <si>
    <t>Zdenci  (524)</t>
  </si>
  <si>
    <t>Opće djelatnosti javne uprave</t>
  </si>
  <si>
    <t>Zemunik Donji  (525)</t>
  </si>
  <si>
    <t>Reguliranje djelatnosti subjekata koji pružaju zdravstvenu zaštitu, usluge u obrazovanju i kulturi i druge društvene usluge, osim obveznoga socijalnog osiguranja</t>
  </si>
  <si>
    <t>Zlatar  (526)</t>
  </si>
  <si>
    <t>Reguliranje i poboljšavanje poslovanja u gospodarstvu</t>
  </si>
  <si>
    <t>Zlatar-Bistrica  (527)</t>
  </si>
  <si>
    <t>Zmijavci  (528)</t>
  </si>
  <si>
    <t>Zrinski Topolovac  (566)</t>
  </si>
  <si>
    <t>Žakanje  (530)</t>
  </si>
  <si>
    <t>Poslovi javnog reda i sigurnosti</t>
  </si>
  <si>
    <t>Žminj  (531)</t>
  </si>
  <si>
    <t>Djelatnosti vatrogasne službe</t>
  </si>
  <si>
    <t>Žumberak  (540)</t>
  </si>
  <si>
    <t>Djelatnosti obveznoga socijalnog osiguranja</t>
  </si>
  <si>
    <t>Župa Dubrovačka  (602)</t>
  </si>
  <si>
    <t>Županja  (534)</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</si>
  <si>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</si>
  <si>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</si>
  <si>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</si>
  <si>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</si>
  <si>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</si>
  <si>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</si>
  <si>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</si>
  <si>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</si>
  <si>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</si>
  <si>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</si>
  <si>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</si>
  <si>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</si>
  <si>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</si>
  <si>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NEDELIŠĆE</t>
  </si>
  <si>
    <t>BILICE</t>
  </si>
  <si>
    <t>BISKUPIJA</t>
  </si>
  <si>
    <t>FAŽANA</t>
  </si>
  <si>
    <t>PRIBISLAVEC</t>
  </si>
  <si>
    <t>Proizvodnja sječiva</t>
  </si>
  <si>
    <t>Proizvodnja alata</t>
  </si>
  <si>
    <t>Proizvodnja brava i okova</t>
  </si>
  <si>
    <t>Podatak pod AOP oznakom 019 mora biti manji ili jednak podatku pod AOP oznakom 004. Kontrola vrijedi za obje kolone podataka.</t>
  </si>
  <si>
    <t>Popunjenost zaglavlja. Matični broj, OIB, RNO, oznaka razdoblja, naziv, naziv obveznika, pošta, mjesto, adresa, šifra općine i šifra djelatnosti moraju biti upisane. Ako neki od ovih podataka nedostaje ova kontrola nije zadovoljena.</t>
  </si>
  <si>
    <t>Kontrolni broj mora biti brojevna vrijednost, ako na mjestu kontrolnog broja piše #VALUE!  ili #VRIJ znači da u nekom polju predviđenom za upis broja niste upisali broj, već neki tekst: Ova pogreška javit će se i ako ste Excel datoteku popunajvali metodama Cut/Paste (Izreži/Zalijepi), koje nepovratno oštećuju Excel datoteku. U tom slučaju potrebno je skinuti sa stranica Fine novu praznu Excel datoteku i ispuniti je na ispravan način.</t>
  </si>
  <si>
    <t>AOP oznaka 010 mora biti jednaka sumi AOP oznaka 020 do 022. Dozvoljeno odstupanje je od 1 kune.</t>
  </si>
  <si>
    <t>AOP oznake 023 do 028, 030, 032 do 035 dijelovi su ukupnih rashoda. Zbog toga njihova suma mora biti manja ili jednaka ukupnim rashodima, tj. njihova suma mora biti manja ili jednaka AOP oznaci 011.</t>
  </si>
  <si>
    <t>Podatak pod AOP oznakom 031 mora biti manji ili jednak podatku pod AOP oznakom 030. Kontrola vrijedi za obje kolone podataka.</t>
  </si>
  <si>
    <t>Podatak pod AOP oznakom 036 mora biti manji ili jednak podatku pod AOP oznakom 013. Kontrola vrijedi za obje kolone podataka.</t>
  </si>
  <si>
    <t>Suma AOP oznaka 037 i AOP 038 mora biti manja ili jednaka podatku pod AOP oznakom 014. Dozvoljeno odstupanje je od 1 kune.</t>
  </si>
  <si>
    <t>Podatak pod AOP oznakom 039 mora biti manji ili jednak podatku pod AOP oznakom 015. Kontrola vrijedi za obje kolone podataka.</t>
  </si>
  <si>
    <r>
      <t>Postavke Reginal Settingsa na ovom računlau su pogrešne</t>
    </r>
    <r>
      <rPr>
        <sz val="8"/>
        <color indexed="18"/>
        <rFont val="Arial"/>
        <family val="0"/>
      </rPr>
      <t>. Ako je ova kontrola pogrešna znači da postavke na računalu nisu primjerene hrvatskom pravopisu. Prema hrvatskom pravopisu, tisuće se odvajaju točkom, a decimalna mjesta se odvajaju zarezom. Ova pogreška ne znači da je obrazac matematičke ili logički neispravan, već da se zbog postavki ovog računala obrazac neće moći učitati kroz aplikaciju. Potrebno je u Controle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t>
    </r>
  </si>
  <si>
    <r>
      <t>Pogrešan tip datoteke.</t>
    </r>
    <r>
      <rPr>
        <sz val="8"/>
        <color indexed="18"/>
        <rFont val="Arial"/>
        <family val="0"/>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t>
    </r>
  </si>
  <si>
    <t>Podaci pod AOP oznakama 017 i 018 (broj zaposlenih) kod neprofitne organizacije ne bi trebali biti veći od 1000. Rijetkost su neprofitne organizacije s tolikim brojem zaposlenih. Česta je pogreška da sindikati, stranke i ostala društva koja svoje djelovanje ostvaruju kroz članstvo upišu na ove pozicije broj članova. Na ove pozicije upisuje se samo broj osoba koji su stvarno zaposleni u samoj neprofitnoj organizaciji.</t>
  </si>
  <si>
    <t>Ako postoje rashodi za radnike, trebali bi postojati i radnici i obratno, tj. ako je iskazan podatak pod AOP oznakom 010, tada mora biti iskazan i podatak na AOP oznakama 017 i 018. Vrijedi i obrnuto. Ova kontrola upozorava ako postoje radnici, a nema iskazanih rashoda za njih i obratno. U nekim slučajevima moguće je da postoje radnici, a nema rashoda za zaposlene ili da postoje rashodi za zaposlene a broj radnika bude nula. Provjerite upisane podatke u sve tri AOP oznake i ako je sve u redu kontrolu zanemarite.</t>
  </si>
  <si>
    <t>2.0.0.</t>
  </si>
  <si>
    <t>Novi obrazac, prikuplja se prvi puta za razdoblje 2014-01. Kontrole dorađene za novi obrazac.</t>
  </si>
  <si>
    <t>Za razdoblja od 1. siječnja 2014. obrazac S-PR-RAS-NPF se mijenja, 
a za polugodište će se promijeniti i obrazac PR-RAS-NPF.</t>
  </si>
  <si>
    <t>Svi iznosi moraju biti pozitivne vrijednosti. Ako je neka vrijednost upisana s negativnim predznakom tada kontrola nije zadovoljena i obrazac je neispravan.</t>
  </si>
  <si>
    <t>Kontrole upozorenja (ne moraju biti zadovoljene)</t>
  </si>
  <si>
    <t>SKRAĆENI IZVJEŠTAJ O PRIHODIMA I RASHODIMA</t>
  </si>
  <si>
    <t>Prihodi od prodaje roba i pružanja usluga</t>
  </si>
  <si>
    <t xml:space="preserve">Prihodi od članarina i članskih doprinosa </t>
  </si>
  <si>
    <t>Prihodi po posebnim propisima</t>
  </si>
  <si>
    <t xml:space="preserve">Prihodi od imovine </t>
  </si>
  <si>
    <t>Prihodi od donacija</t>
  </si>
  <si>
    <t xml:space="preserve">Ostali prihodi </t>
  </si>
  <si>
    <t>Rashodi za radnike</t>
  </si>
  <si>
    <t xml:space="preserve">Materijalni rashodi </t>
  </si>
  <si>
    <t>Rashodi amortizacije</t>
  </si>
  <si>
    <t xml:space="preserve">Financijski rashodi </t>
  </si>
  <si>
    <t xml:space="preserve">Donacije </t>
  </si>
  <si>
    <t xml:space="preserve">Ostali rashodi </t>
  </si>
  <si>
    <t>Ostvareno u izvještajnom razdoblju</t>
  </si>
  <si>
    <t>Prosječan broj radnika na osnovi stanja krajem izvještajnog razdoblja (cijeli broj)</t>
  </si>
  <si>
    <t>Prosječan broj radnika na osnovi sati rada (cijeli broj)</t>
  </si>
  <si>
    <t xml:space="preserve">Prihodi po posebnim propisima iz proračuna </t>
  </si>
  <si>
    <t>Plaće</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</si>
</sst>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 &quot;kn&quot;"/>
    <numFmt numFmtId="189" formatCode="00000000000"/>
    <numFmt numFmtId="190" formatCode="000\-00\-0000"/>
    <numFmt numFmtId="191" formatCode="00000000"/>
    <numFmt numFmtId="192" formatCode="0000"/>
    <numFmt numFmtId="193" formatCode="0000000"/>
  </numFmts>
  <fonts count="69">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sz val="10"/>
      <color indexed="10"/>
      <name val="Arial"/>
      <family val="0"/>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b/>
      <sz val="12"/>
      <color indexed="16"/>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12"/>
      <name val="Arial"/>
      <family val="2"/>
    </font>
    <font>
      <sz val="12"/>
      <name val="Arial"/>
      <family val="2"/>
    </font>
    <font>
      <b/>
      <sz val="10"/>
      <color indexed="1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name val="Arial"/>
      <family val="0"/>
    </font>
    <font>
      <b/>
      <sz val="9"/>
      <name val="Arial"/>
      <family val="2"/>
    </font>
    <font>
      <b/>
      <sz val="18"/>
      <color indexed="56"/>
      <name val="Arial"/>
      <family val="2"/>
    </font>
    <font>
      <sz val="8"/>
      <color indexed="22"/>
      <name val="Arial"/>
      <family val="2"/>
    </font>
    <font>
      <b/>
      <sz val="8"/>
      <color indexed="22"/>
      <name val="Arial"/>
      <family val="2"/>
    </font>
    <font>
      <b/>
      <sz val="10"/>
      <color indexed="22"/>
      <name val="Arial"/>
      <family val="2"/>
    </font>
    <font>
      <b/>
      <sz val="8"/>
      <color indexed="56"/>
      <name val="Arial CE"/>
      <family val="2"/>
    </font>
    <font>
      <b/>
      <sz val="9"/>
      <color indexed="22"/>
      <name val="Arial"/>
      <family val="2"/>
    </font>
    <font>
      <sz val="9"/>
      <color indexed="22"/>
      <name val="Arial"/>
      <family val="2"/>
    </font>
    <font>
      <b/>
      <sz val="14"/>
      <color indexed="10"/>
      <name val="Arial"/>
      <family val="2"/>
    </font>
    <font>
      <sz val="14"/>
      <name val="Arial"/>
      <family val="2"/>
    </font>
    <font>
      <b/>
      <i/>
      <sz val="12"/>
      <name val="Times New Roman"/>
      <family val="1"/>
    </font>
    <font>
      <b/>
      <sz val="8"/>
      <color indexed="9"/>
      <name val="Arial"/>
      <family val="2"/>
    </font>
    <font>
      <b/>
      <sz val="14"/>
      <color indexed="12"/>
      <name val="Arial"/>
      <family val="2"/>
    </font>
    <font>
      <sz val="14"/>
      <color indexed="12"/>
      <name val="Arial"/>
      <family val="2"/>
    </font>
    <font>
      <sz val="9"/>
      <color indexed="18"/>
      <name val="Arial"/>
      <family val="0"/>
    </font>
    <font>
      <sz val="8"/>
      <color indexed="18"/>
      <name val="Arial"/>
      <family val="0"/>
    </font>
    <font>
      <b/>
      <sz val="8"/>
      <color indexed="18"/>
      <name val="Arial"/>
      <family val="0"/>
    </font>
    <font>
      <b/>
      <sz val="10"/>
      <color indexed="57"/>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22"/>
        <bgColor indexed="22"/>
      </patternFill>
    </fill>
    <fill>
      <patternFill patternType="solid">
        <fgColor indexed="56"/>
        <bgColor indexed="64"/>
      </patternFill>
    </fill>
    <fill>
      <patternFill patternType="lightGray">
        <fgColor indexed="22"/>
      </patternFill>
    </fill>
    <fill>
      <patternFill patternType="gray125">
        <fgColor indexed="22"/>
      </patternFill>
    </fill>
    <fill>
      <patternFill patternType="solid">
        <fgColor indexed="56"/>
        <bgColor indexed="64"/>
      </patternFill>
    </fill>
    <fill>
      <patternFill patternType="solid">
        <fgColor indexed="9"/>
        <bgColor indexed="64"/>
      </patternFill>
    </fill>
  </fills>
  <borders count="1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color indexed="9"/>
      </right>
      <top>
        <color indexed="63"/>
      </top>
      <bottom style="thin"/>
    </border>
    <border>
      <left style="thin">
        <color indexed="9"/>
      </left>
      <right style="thin">
        <color indexed="9"/>
      </right>
      <top style="thin"/>
      <bottom style="thin"/>
    </border>
    <border>
      <left style="thin"/>
      <right style="hair"/>
      <top style="thin"/>
      <bottom style="hair"/>
    </border>
    <border>
      <left style="thin"/>
      <right style="hair"/>
      <top style="hair"/>
      <bottom style="hair"/>
    </border>
    <border>
      <left style="thin"/>
      <right style="hair"/>
      <top style="hair"/>
      <bottom style="thin"/>
    </border>
    <border>
      <left style="thin">
        <color indexed="9"/>
      </left>
      <right style="thin"/>
      <top style="thin"/>
      <bottom style="thin">
        <color indexed="9"/>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hair"/>
      <right style="thin"/>
      <top style="thin"/>
      <bottom style="hair"/>
    </border>
    <border>
      <left style="hair"/>
      <right style="thin"/>
      <top style="hair"/>
      <bottom style="hair"/>
    </border>
    <border>
      <left style="hair"/>
      <right style="thin"/>
      <top style="hair"/>
      <bottom style="thin"/>
    </border>
    <border>
      <left style="thin">
        <color indexed="9"/>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right style="medium"/>
      <top style="medium"/>
      <bottom style="hair"/>
    </border>
    <border>
      <left style="thin"/>
      <right style="medium"/>
      <top style="hair"/>
      <bottom style="hair"/>
    </border>
    <border>
      <left style="thin"/>
      <right style="medium"/>
      <top style="hair"/>
      <bottom style="medium"/>
    </border>
    <border>
      <left>
        <color indexed="63"/>
      </left>
      <right style="thin"/>
      <top style="medium"/>
      <bottom style="hair"/>
    </border>
    <border>
      <left>
        <color indexed="63"/>
      </left>
      <right style="thin"/>
      <top style="hair"/>
      <bottom style="hair"/>
    </border>
    <border>
      <left>
        <color indexed="63"/>
      </left>
      <right style="thin"/>
      <top style="hair"/>
      <bottom style="medium"/>
    </border>
    <border>
      <left style="medium"/>
      <right style="medium"/>
      <top style="medium"/>
      <bottom style="hair"/>
    </border>
    <border>
      <left style="medium"/>
      <right style="medium"/>
      <top style="hair"/>
      <bottom style="hair"/>
    </border>
    <border>
      <left style="medium"/>
      <right style="medium"/>
      <top style="hair"/>
      <bottom style="medium"/>
    </border>
    <border>
      <left style="medium"/>
      <right style="medium"/>
      <top style="medium"/>
      <bottom style="medium"/>
    </border>
    <border>
      <left style="hair"/>
      <right style="hair"/>
      <top style="hair"/>
      <bottom style="hair"/>
    </border>
    <border>
      <left style="thin"/>
      <right style="hair"/>
      <top style="thin"/>
      <bottom>
        <color indexed="63"/>
      </bottom>
    </border>
    <border>
      <left style="hair"/>
      <right style="hair"/>
      <top style="thin"/>
      <bottom style="hair"/>
    </border>
    <border>
      <left style="hair"/>
      <right style="hair"/>
      <top style="hair"/>
      <bottom style="thin"/>
    </border>
    <border>
      <left style="thin">
        <color indexed="8"/>
      </left>
      <right style="thin">
        <color indexed="9"/>
      </right>
      <top style="thin">
        <color indexed="8"/>
      </top>
      <bottom style="thin">
        <color indexed="8"/>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9"/>
      </left>
      <right style="thin">
        <color indexed="9"/>
      </right>
      <top style="thin">
        <color indexed="9"/>
      </top>
      <bottom style="thin">
        <color indexed="8"/>
      </bottom>
    </border>
    <border>
      <left style="thin"/>
      <right>
        <color indexed="63"/>
      </right>
      <top style="thin">
        <color indexed="8"/>
      </top>
      <bottom style="thin">
        <color indexed="22"/>
      </bottom>
    </border>
    <border>
      <left style="thin"/>
      <right>
        <color indexed="63"/>
      </right>
      <top style="thin">
        <color indexed="22"/>
      </top>
      <bottom style="thin">
        <color indexed="22"/>
      </bottom>
    </border>
    <border>
      <left style="thin"/>
      <right>
        <color indexed="63"/>
      </right>
      <top style="thin">
        <color indexed="22"/>
      </top>
      <bottom style="thin">
        <color indexed="8"/>
      </bottom>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style="thin"/>
      <right>
        <color indexed="63"/>
      </right>
      <top style="thin"/>
      <bottom style="thin">
        <color indexed="22"/>
      </bottom>
    </border>
    <border>
      <left style="thin"/>
      <right>
        <color indexed="63"/>
      </right>
      <top style="thin">
        <color indexed="22"/>
      </top>
      <bottom style="thin"/>
    </border>
    <border>
      <left style="thin">
        <color indexed="22"/>
      </left>
      <right style="thin">
        <color indexed="22"/>
      </right>
      <top style="thin">
        <color indexed="8"/>
      </top>
      <bottom style="thin">
        <color indexed="22"/>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top style="thin">
        <color indexed="22"/>
      </top>
      <bottom style="thin">
        <color indexed="8"/>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color indexed="22"/>
      </left>
      <right style="thin">
        <color indexed="22"/>
      </right>
      <top style="thin">
        <color indexed="22"/>
      </top>
      <bottom style="thin"/>
    </border>
    <border>
      <left style="thin">
        <color indexed="22"/>
      </left>
      <right style="thin"/>
      <top style="thin">
        <color indexed="22"/>
      </top>
      <bottom style="thin"/>
    </border>
    <border>
      <left>
        <color indexed="63"/>
      </left>
      <right style="thick">
        <color indexed="56"/>
      </right>
      <top style="thick">
        <color indexed="56"/>
      </top>
      <bottom style="thick">
        <color indexed="56"/>
      </bottom>
    </border>
    <border>
      <left>
        <color indexed="63"/>
      </left>
      <right style="thin"/>
      <top>
        <color indexed="63"/>
      </top>
      <bottom>
        <color indexed="63"/>
      </bottom>
    </border>
    <border>
      <left style="thin"/>
      <right>
        <color indexed="63"/>
      </right>
      <top>
        <color indexed="63"/>
      </top>
      <bottom>
        <color indexed="63"/>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hair"/>
    </border>
    <border>
      <left style="thin"/>
      <right style="thin"/>
      <top style="medium"/>
      <bottom style="hair"/>
    </border>
    <border>
      <left style="thin"/>
      <right>
        <color indexed="63"/>
      </right>
      <top style="medium"/>
      <bottom style="hair"/>
    </border>
    <border>
      <left style="medium"/>
      <right style="thin"/>
      <top style="hair"/>
      <bottom style="hair"/>
    </border>
    <border>
      <left style="thin"/>
      <right style="thin"/>
      <top style="hair"/>
      <bottom style="hair"/>
    </border>
    <border>
      <left style="thin"/>
      <right>
        <color indexed="63"/>
      </right>
      <top style="hair"/>
      <bottom style="hair"/>
    </border>
    <border>
      <left style="medium"/>
      <right>
        <color indexed="63"/>
      </right>
      <top style="hair"/>
      <bottom style="hair"/>
    </border>
    <border>
      <left>
        <color indexed="63"/>
      </left>
      <right>
        <color indexed="63"/>
      </right>
      <top style="hair"/>
      <bottom style="hair"/>
    </border>
    <border>
      <left style="medium"/>
      <right style="thin"/>
      <top style="hair"/>
      <bottom style="medium"/>
    </border>
    <border>
      <left style="thin"/>
      <right style="thin"/>
      <top style="hair"/>
      <bottom style="medium"/>
    </border>
    <border>
      <left style="thin"/>
      <right>
        <color indexed="63"/>
      </right>
      <top style="hair"/>
      <bottom style="medium"/>
    </border>
    <border>
      <left style="thin"/>
      <right style="double"/>
      <top>
        <color indexed="63"/>
      </top>
      <bottom style="thin"/>
    </border>
    <border>
      <left style="double"/>
      <right style="double"/>
      <top>
        <color indexed="63"/>
      </top>
      <bottom style="thin"/>
    </border>
    <border>
      <left style="double"/>
      <right style="thin"/>
      <top>
        <color indexed="63"/>
      </top>
      <bottom style="thin"/>
    </border>
    <border>
      <left style="thin">
        <color indexed="8"/>
      </left>
      <right style="thin">
        <color indexed="9"/>
      </right>
      <top>
        <color indexed="63"/>
      </top>
      <bottom style="thin">
        <color indexed="9"/>
      </bottom>
    </border>
    <border>
      <left style="thin">
        <color indexed="8"/>
      </left>
      <right style="thin">
        <color indexed="9"/>
      </right>
      <top style="thin">
        <color indexed="9"/>
      </top>
      <bottom style="thin">
        <color indexed="8"/>
      </bottom>
    </border>
    <border>
      <left>
        <color indexed="63"/>
      </left>
      <right style="thin">
        <color indexed="22"/>
      </right>
      <top style="thin">
        <color indexed="22"/>
      </top>
      <bottom style="thin">
        <color indexed="22"/>
      </bottom>
    </border>
    <border>
      <left style="thin">
        <color indexed="9"/>
      </left>
      <right style="thin">
        <color indexed="8"/>
      </right>
      <top>
        <color indexed="63"/>
      </top>
      <bottom style="thin">
        <color indexed="9"/>
      </bottom>
    </border>
    <border>
      <left style="thin">
        <color indexed="9"/>
      </left>
      <right style="thin">
        <color indexed="8"/>
      </right>
      <top style="thin">
        <color indexed="9"/>
      </top>
      <bottom style="thin">
        <color indexed="8"/>
      </bottom>
    </border>
    <border>
      <left style="thin">
        <color indexed="9"/>
      </left>
      <right style="thin">
        <color indexed="9"/>
      </right>
      <top>
        <color indexed="63"/>
      </top>
      <bottom style="thin">
        <color indexed="9"/>
      </bottom>
    </border>
    <border>
      <left>
        <color indexed="63"/>
      </left>
      <right style="thin">
        <color indexed="22"/>
      </right>
      <top style="thin">
        <color indexed="22"/>
      </top>
      <bottom style="thin">
        <color indexed="8"/>
      </bottom>
    </border>
    <border>
      <left>
        <color indexed="63"/>
      </left>
      <right style="thin">
        <color indexed="22"/>
      </right>
      <top style="thin"/>
      <bottom style="thin">
        <color indexed="22"/>
      </bottom>
    </border>
    <border>
      <left>
        <color indexed="63"/>
      </left>
      <right style="medium"/>
      <top>
        <color indexed="63"/>
      </top>
      <bottom>
        <color indexed="63"/>
      </bottom>
    </border>
    <border>
      <left>
        <color indexed="63"/>
      </left>
      <right style="thin">
        <color indexed="22"/>
      </right>
      <top style="thin">
        <color indexed="8"/>
      </top>
      <bottom style="thin">
        <color indexed="22"/>
      </bottom>
    </border>
    <border>
      <left style="thin">
        <color indexed="9"/>
      </left>
      <right>
        <color indexed="63"/>
      </right>
      <top style="thin"/>
      <bottom style="thin"/>
    </border>
    <border>
      <left style="medium"/>
      <right>
        <color indexed="63"/>
      </right>
      <top style="medium"/>
      <bottom style="medium"/>
    </border>
    <border>
      <left>
        <color indexed="63"/>
      </left>
      <right style="medium"/>
      <top style="medium"/>
      <bottom style="medium"/>
    </border>
    <border>
      <left>
        <color indexed="63"/>
      </left>
      <right style="thin">
        <color indexed="9"/>
      </right>
      <top style="thin"/>
      <bottom style="thin"/>
    </border>
    <border>
      <left>
        <color indexed="63"/>
      </left>
      <right>
        <color indexed="63"/>
      </right>
      <top style="thin">
        <color indexed="22"/>
      </top>
      <bottom style="thin"/>
    </border>
    <border>
      <left>
        <color indexed="63"/>
      </left>
      <right style="thin">
        <color indexed="22"/>
      </right>
      <top style="thin">
        <color indexed="22"/>
      </top>
      <bottom style="thin"/>
    </border>
    <border>
      <left>
        <color indexed="63"/>
      </left>
      <right>
        <color indexed="63"/>
      </right>
      <top style="thin">
        <color indexed="22"/>
      </top>
      <bottom style="thin">
        <color indexed="22"/>
      </bottom>
    </border>
    <border>
      <left>
        <color indexed="63"/>
      </left>
      <right>
        <color indexed="63"/>
      </right>
      <top style="thin"/>
      <bottom style="thin">
        <color indexed="22"/>
      </bottom>
    </border>
    <border>
      <left>
        <color indexed="63"/>
      </left>
      <right>
        <color indexed="63"/>
      </right>
      <top style="thin">
        <color indexed="22"/>
      </top>
      <bottom style="thin">
        <color indexed="8"/>
      </bottom>
    </border>
    <border>
      <left>
        <color indexed="63"/>
      </left>
      <right>
        <color indexed="63"/>
      </right>
      <top style="thin">
        <color indexed="8"/>
      </top>
      <bottom style="thin">
        <color indexed="22"/>
      </bottom>
    </border>
    <border>
      <left style="thin"/>
      <right style="medium">
        <color indexed="9"/>
      </right>
      <top style="medium">
        <color indexed="9"/>
      </top>
      <bottom style="thin"/>
    </border>
    <border>
      <left style="medium">
        <color indexed="9"/>
      </left>
      <right style="medium">
        <color indexed="9"/>
      </right>
      <top style="medium">
        <color indexed="9"/>
      </top>
      <bottom style="thin"/>
    </border>
    <border>
      <left style="medium">
        <color indexed="9"/>
      </left>
      <right style="thin"/>
      <top style="medium">
        <color indexed="9"/>
      </top>
      <bottom style="thin"/>
    </border>
    <border>
      <left style="thin"/>
      <right style="medium">
        <color indexed="9"/>
      </right>
      <top>
        <color indexed="63"/>
      </top>
      <bottom style="thin"/>
    </border>
    <border>
      <left style="medium">
        <color indexed="9"/>
      </left>
      <right style="medium">
        <color indexed="9"/>
      </right>
      <top>
        <color indexed="63"/>
      </top>
      <bottom style="thin"/>
    </border>
    <border>
      <left style="medium">
        <color indexed="9"/>
      </left>
      <right style="thin"/>
      <top>
        <color indexed="63"/>
      </top>
      <bottom style="thin"/>
    </border>
    <border>
      <left style="hair"/>
      <right>
        <color indexed="63"/>
      </right>
      <top style="hair"/>
      <bottom style="hair"/>
    </border>
    <border>
      <left>
        <color indexed="63"/>
      </left>
      <right style="hair"/>
      <top style="hair"/>
      <bottom style="hair"/>
    </border>
    <border>
      <left style="hair"/>
      <right style="hair"/>
      <top style="thin"/>
      <bottom>
        <color indexed="63"/>
      </bottom>
    </border>
    <border>
      <left style="hair"/>
      <right style="thin"/>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38" fillId="3" borderId="0" applyNumberFormat="0" applyBorder="0" applyAlignment="0" applyProtection="0"/>
    <xf numFmtId="0" fontId="42" fillId="20" borderId="1" applyNumberFormat="0" applyAlignment="0" applyProtection="0"/>
    <xf numFmtId="0" fontId="44" fillId="21" borderId="2" applyNumberFormat="0" applyAlignment="0" applyProtection="0"/>
    <xf numFmtId="0" fontId="46" fillId="0" borderId="0" applyNumberFormat="0" applyFill="0" applyBorder="0" applyAlignment="0" applyProtection="0"/>
    <xf numFmtId="0" fontId="37" fillId="4"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40" fillId="7" borderId="1" applyNumberFormat="0" applyAlignment="0" applyProtection="0"/>
    <xf numFmtId="0" fontId="43" fillId="0" borderId="6" applyNumberFormat="0" applyFill="0" applyAlignment="0" applyProtection="0"/>
    <xf numFmtId="0" fontId="39"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23" borderId="7" applyNumberFormat="0" applyFont="0" applyAlignment="0" applyProtection="0"/>
    <xf numFmtId="0" fontId="50" fillId="0" borderId="0">
      <alignment/>
      <protection/>
    </xf>
    <xf numFmtId="0" fontId="6" fillId="0" borderId="0">
      <alignment/>
      <protection/>
    </xf>
    <xf numFmtId="0" fontId="41" fillId="20"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47"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406">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0" fontId="14" fillId="0" borderId="0" xfId="0" applyFont="1" applyFill="1" applyBorder="1" applyAlignment="1">
      <alignment horizontal="center" vertical="center" wrapText="1"/>
    </xf>
    <xf numFmtId="0" fontId="14" fillId="0" borderId="0" xfId="48" applyFont="1" applyFill="1" applyBorder="1" applyAlignment="1" applyProtection="1">
      <alignment horizontal="center" vertical="center" wrapText="1"/>
      <protection/>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14" fillId="24" borderId="10" xfId="0" applyFont="1" applyFill="1" applyBorder="1" applyAlignment="1" applyProtection="1">
      <alignment horizontal="left" vertical="center" wrapText="1"/>
      <protection hidden="1"/>
    </xf>
    <xf numFmtId="0" fontId="17" fillId="25" borderId="11" xfId="48" applyFont="1" applyFill="1" applyBorder="1" applyAlignment="1" applyProtection="1">
      <alignment horizontal="center" vertical="center" wrapText="1"/>
      <protection hidden="1"/>
    </xf>
    <xf numFmtId="14" fontId="21" fillId="0" borderId="12" xfId="52" applyNumberFormat="1" applyFont="1" applyFill="1" applyBorder="1" applyAlignment="1" applyProtection="1">
      <alignment horizontal="center" vertical="center" wrapText="1"/>
      <protection hidden="1"/>
    </xf>
    <xf numFmtId="14" fontId="21" fillId="0" borderId="13" xfId="52" applyNumberFormat="1" applyFont="1" applyFill="1" applyBorder="1" applyAlignment="1" applyProtection="1">
      <alignment horizontal="center" vertical="center" wrapText="1"/>
      <protection hidden="1"/>
    </xf>
    <xf numFmtId="14" fontId="21" fillId="0" borderId="14" xfId="52" applyNumberFormat="1" applyFont="1" applyFill="1" applyBorder="1" applyAlignment="1" applyProtection="1">
      <alignment horizontal="center" vertical="center" wrapText="1"/>
      <protection hidden="1"/>
    </xf>
    <xf numFmtId="0" fontId="17" fillId="25" borderId="15" xfId="48" applyFont="1" applyFill="1" applyBorder="1" applyAlignment="1" applyProtection="1">
      <alignment horizontal="center" vertical="center" wrapText="1"/>
      <protection hidden="1"/>
    </xf>
    <xf numFmtId="0" fontId="14" fillId="0" borderId="0" xfId="0" applyFont="1" applyFill="1" applyBorder="1" applyAlignment="1" applyProtection="1">
      <alignment horizontal="center" vertical="center" wrapText="1"/>
      <protection hidden="1"/>
    </xf>
    <xf numFmtId="0" fontId="17" fillId="0" borderId="0" xfId="48"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17" fillId="0" borderId="16" xfId="48" applyFont="1" applyFill="1" applyBorder="1" applyAlignment="1" applyProtection="1">
      <alignment horizontal="center" vertical="center" wrapText="1"/>
      <protection hidden="1"/>
    </xf>
    <xf numFmtId="0" fontId="17" fillId="0" borderId="17" xfId="48" applyFont="1" applyFill="1" applyBorder="1" applyAlignment="1" applyProtection="1">
      <alignment horizontal="center" vertical="center" wrapText="1"/>
      <protection hidden="1"/>
    </xf>
    <xf numFmtId="0" fontId="0" fillId="0" borderId="0" xfId="0" applyFill="1" applyAlignment="1" applyProtection="1">
      <alignment/>
      <protection hidden="1"/>
    </xf>
    <xf numFmtId="1" fontId="18" fillId="0" borderId="18" xfId="0" applyNumberFormat="1" applyFont="1" applyFill="1" applyBorder="1" applyAlignment="1" applyProtection="1">
      <alignment horizontal="center" vertical="center" shrinkToFit="1"/>
      <protection hidden="1"/>
    </xf>
    <xf numFmtId="0" fontId="23" fillId="0" borderId="0" xfId="0" applyFont="1" applyFill="1" applyAlignment="1" applyProtection="1">
      <alignment horizontal="center" vertical="top"/>
      <protection hidden="1"/>
    </xf>
    <xf numFmtId="49" fontId="18" fillId="0" borderId="18" xfId="0" applyNumberFormat="1" applyFont="1" applyFill="1" applyBorder="1" applyAlignment="1" applyProtection="1">
      <alignment horizontal="center" vertical="center" shrinkToFit="1"/>
      <protection hidden="1"/>
    </xf>
    <xf numFmtId="0" fontId="0" fillId="0" borderId="0" xfId="0" applyFill="1" applyBorder="1" applyAlignment="1" applyProtection="1">
      <alignment/>
      <protection hidden="1"/>
    </xf>
    <xf numFmtId="0" fontId="23" fillId="0" borderId="0" xfId="0" applyFont="1" applyFill="1" applyBorder="1" applyAlignment="1" applyProtection="1">
      <alignment horizontal="center" vertical="top"/>
      <protection hidden="1"/>
    </xf>
    <xf numFmtId="0" fontId="23" fillId="0" borderId="0" xfId="0" applyFont="1" applyFill="1" applyBorder="1" applyAlignment="1" applyProtection="1">
      <alignment horizontal="center" vertical="top" wrapText="1"/>
      <protection hidden="1"/>
    </xf>
    <xf numFmtId="0" fontId="20" fillId="0" borderId="0" xfId="0" applyFont="1" applyFill="1" applyAlignment="1" applyProtection="1">
      <alignment/>
      <protection hidden="1"/>
    </xf>
    <xf numFmtId="0" fontId="0" fillId="0" borderId="0" xfId="0" applyFill="1" applyAlignment="1" applyProtection="1">
      <alignment/>
      <protection hidden="1"/>
    </xf>
    <xf numFmtId="176" fontId="31" fillId="0" borderId="0" xfId="0" applyNumberFormat="1" applyFont="1" applyFill="1" applyBorder="1" applyAlignment="1" applyProtection="1">
      <alignment horizontal="center" vertical="center"/>
      <protection hidden="1"/>
    </xf>
    <xf numFmtId="0" fontId="31" fillId="0" borderId="0" xfId="0" applyFont="1" applyFill="1" applyBorder="1" applyAlignment="1" applyProtection="1">
      <alignment horizontal="left" vertical="top" wrapText="1"/>
      <protection hidden="1"/>
    </xf>
    <xf numFmtId="3" fontId="31" fillId="0" borderId="0" xfId="0" applyNumberFormat="1" applyFont="1" applyFill="1" applyBorder="1" applyAlignment="1" applyProtection="1">
      <alignment horizontal="right" vertical="top"/>
      <protection hidden="1"/>
    </xf>
    <xf numFmtId="0" fontId="20" fillId="0" borderId="0" xfId="0" applyNumberFormat="1" applyFont="1" applyFill="1" applyBorder="1" applyAlignment="1" applyProtection="1">
      <alignment vertical="center"/>
      <protection hidden="1"/>
    </xf>
    <xf numFmtId="0" fontId="4" fillId="0" borderId="0" xfId="0" applyNumberFormat="1" applyFont="1" applyFill="1" applyBorder="1" applyAlignment="1" applyProtection="1">
      <alignment vertical="center"/>
      <protection hidden="1"/>
    </xf>
    <xf numFmtId="0" fontId="0" fillId="0" borderId="0" xfId="0" applyNumberFormat="1" applyFill="1" applyBorder="1" applyAlignment="1" applyProtection="1">
      <alignment vertical="center"/>
      <protection hidden="1"/>
    </xf>
    <xf numFmtId="0" fontId="4" fillId="0" borderId="0" xfId="0" applyFont="1" applyFill="1" applyAlignment="1" applyProtection="1">
      <alignment horizontal="right" vertical="center" wrapText="1"/>
      <protection hidden="1"/>
    </xf>
    <xf numFmtId="0" fontId="21" fillId="0" borderId="0" xfId="0" applyFont="1" applyFill="1" applyAlignment="1" applyProtection="1">
      <alignment horizontal="center" vertical="top"/>
      <protection hidden="1"/>
    </xf>
    <xf numFmtId="0" fontId="4" fillId="20" borderId="19" xfId="0" applyFont="1" applyFill="1" applyBorder="1" applyAlignment="1">
      <alignment horizontal="center" vertical="center"/>
    </xf>
    <xf numFmtId="0" fontId="29" fillId="20" borderId="19" xfId="58" applyFont="1" applyFill="1" applyBorder="1" applyAlignment="1">
      <alignment horizontal="center" vertical="center" wrapText="1"/>
      <protection/>
    </xf>
    <xf numFmtId="0" fontId="50" fillId="0" borderId="12" xfId="0" applyNumberFormat="1" applyFont="1" applyFill="1" applyBorder="1" applyAlignment="1">
      <alignment vertical="center"/>
    </xf>
    <xf numFmtId="0" fontId="51" fillId="0" borderId="20" xfId="58" applyNumberFormat="1" applyFont="1" applyFill="1" applyBorder="1" applyAlignment="1">
      <alignment horizontal="right" vertical="center"/>
      <protection/>
    </xf>
    <xf numFmtId="0" fontId="50" fillId="0" borderId="0" xfId="0" applyFont="1" applyFill="1" applyBorder="1" applyAlignment="1">
      <alignment vertical="center"/>
    </xf>
    <xf numFmtId="192" fontId="50" fillId="0" borderId="12" xfId="0" applyNumberFormat="1" applyFont="1" applyFill="1" applyBorder="1" applyAlignment="1">
      <alignment horizontal="center" vertical="center"/>
    </xf>
    <xf numFmtId="0" fontId="50" fillId="0" borderId="13" xfId="0" applyNumberFormat="1" applyFont="1" applyFill="1" applyBorder="1" applyAlignment="1">
      <alignment vertical="center"/>
    </xf>
    <xf numFmtId="0" fontId="51" fillId="0" borderId="21" xfId="58" applyNumberFormat="1" applyFont="1" applyFill="1" applyBorder="1" applyAlignment="1">
      <alignment horizontal="right" vertical="center"/>
      <protection/>
    </xf>
    <xf numFmtId="192" fontId="50" fillId="0" borderId="13" xfId="0" applyNumberFormat="1" applyFont="1" applyFill="1" applyBorder="1" applyAlignment="1">
      <alignment horizontal="center" vertical="center"/>
    </xf>
    <xf numFmtId="0" fontId="50" fillId="0" borderId="14" xfId="0" applyNumberFormat="1" applyFont="1" applyFill="1" applyBorder="1" applyAlignment="1">
      <alignment vertical="center"/>
    </xf>
    <xf numFmtId="0" fontId="51" fillId="0" borderId="22" xfId="58" applyNumberFormat="1" applyFont="1" applyFill="1" applyBorder="1" applyAlignment="1">
      <alignment horizontal="right" vertical="center"/>
      <protection/>
    </xf>
    <xf numFmtId="192" fontId="50" fillId="0" borderId="14" xfId="0" applyNumberFormat="1" applyFont="1" applyFill="1" applyBorder="1" applyAlignment="1">
      <alignment horizontal="center" vertical="center"/>
    </xf>
    <xf numFmtId="0" fontId="17" fillId="25" borderId="23" xfId="48" applyFont="1" applyFill="1" applyBorder="1" applyAlignment="1" applyProtection="1">
      <alignment horizontal="center" vertical="center" wrapText="1"/>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xf>
    <xf numFmtId="0" fontId="0" fillId="0" borderId="0" xfId="0" applyFont="1" applyFill="1" applyBorder="1" applyAlignment="1">
      <alignment horizontal="center" vertical="center" wrapText="1"/>
    </xf>
    <xf numFmtId="0" fontId="0" fillId="0" borderId="0" xfId="0" applyFont="1" applyFill="1" applyAlignment="1">
      <alignment vertical="center"/>
    </xf>
    <xf numFmtId="1" fontId="0" fillId="0" borderId="0" xfId="0" applyNumberFormat="1" applyFont="1" applyFill="1" applyAlignment="1">
      <alignment/>
    </xf>
    <xf numFmtId="0" fontId="4" fillId="0" borderId="0" xfId="0" applyFont="1" applyAlignment="1">
      <alignment vertical="center"/>
    </xf>
    <xf numFmtId="0" fontId="20" fillId="0" borderId="0" xfId="0" applyFont="1" applyBorder="1" applyAlignment="1" applyProtection="1">
      <alignment horizontal="right" vertical="center" shrinkToFit="1"/>
      <protection/>
    </xf>
    <xf numFmtId="3" fontId="20" fillId="0" borderId="0" xfId="0" applyNumberFormat="1" applyFont="1" applyBorder="1" applyAlignment="1" applyProtection="1">
      <alignment horizontal="right" vertical="center" shrinkToFit="1"/>
      <protection/>
    </xf>
    <xf numFmtId="191" fontId="32" fillId="26" borderId="18" xfId="0" applyNumberFormat="1" applyFont="1" applyFill="1" applyBorder="1" applyAlignment="1" applyProtection="1">
      <alignment horizontal="center" vertical="center"/>
      <protection locked="0"/>
    </xf>
    <xf numFmtId="189" fontId="32" fillId="26" borderId="18" xfId="0" applyNumberFormat="1" applyFont="1" applyFill="1" applyBorder="1" applyAlignment="1" applyProtection="1">
      <alignment horizontal="center" vertical="center" shrinkToFit="1"/>
      <protection locked="0"/>
    </xf>
    <xf numFmtId="1" fontId="0" fillId="0" borderId="0" xfId="0" applyNumberFormat="1" applyFont="1" applyAlignment="1">
      <alignment vertical="center"/>
    </xf>
    <xf numFmtId="0" fontId="21" fillId="0" borderId="0" xfId="0" applyFont="1" applyBorder="1" applyAlignment="1" applyProtection="1">
      <alignment horizontal="center" vertical="center" wrapText="1"/>
      <protection/>
    </xf>
    <xf numFmtId="49" fontId="20" fillId="0" borderId="0" xfId="0" applyNumberFormat="1" applyFont="1" applyBorder="1" applyAlignment="1" applyProtection="1">
      <alignment horizontal="left" vertical="center"/>
      <protection/>
    </xf>
    <xf numFmtId="0" fontId="53" fillId="0" borderId="0" xfId="0" applyNumberFormat="1" applyFont="1" applyBorder="1" applyAlignment="1" applyProtection="1">
      <alignment horizontal="left" vertical="center"/>
      <protection/>
    </xf>
    <xf numFmtId="0" fontId="53" fillId="0" borderId="0" xfId="0" applyNumberFormat="1" applyFont="1" applyAlignment="1">
      <alignment horizontal="left" vertical="center"/>
    </xf>
    <xf numFmtId="0" fontId="21" fillId="0" borderId="0" xfId="0" applyFont="1" applyBorder="1" applyAlignment="1" applyProtection="1">
      <alignment horizontal="right" vertical="center" wrapText="1"/>
      <protection/>
    </xf>
    <xf numFmtId="1" fontId="32" fillId="26" borderId="18" xfId="0" applyNumberFormat="1" applyFont="1" applyFill="1" applyBorder="1" applyAlignment="1" applyProtection="1">
      <alignment horizontal="center" vertical="center"/>
      <protection locked="0"/>
    </xf>
    <xf numFmtId="0" fontId="21" fillId="0" borderId="0" xfId="0" applyFont="1" applyBorder="1" applyAlignment="1" applyProtection="1">
      <alignment vertical="center"/>
      <protection/>
    </xf>
    <xf numFmtId="0" fontId="20" fillId="0" borderId="0" xfId="0" applyFont="1" applyBorder="1" applyAlignment="1" applyProtection="1">
      <alignment horizontal="right" wrapText="1"/>
      <protection/>
    </xf>
    <xf numFmtId="49" fontId="20" fillId="0" borderId="0" xfId="0" applyNumberFormat="1" applyFont="1" applyFill="1" applyBorder="1" applyAlignment="1" applyProtection="1">
      <alignment horizontal="left" vertical="center"/>
      <protection/>
    </xf>
    <xf numFmtId="3" fontId="20" fillId="0" borderId="0" xfId="0" applyNumberFormat="1" applyFont="1" applyBorder="1" applyAlignment="1" applyProtection="1">
      <alignment vertical="center"/>
      <protection/>
    </xf>
    <xf numFmtId="0" fontId="53" fillId="0" borderId="0" xfId="0" applyNumberFormat="1" applyFont="1" applyFill="1" applyBorder="1" applyAlignment="1" applyProtection="1">
      <alignment vertical="center"/>
      <protection/>
    </xf>
    <xf numFmtId="0" fontId="20" fillId="0" borderId="0" xfId="0" applyFont="1" applyBorder="1" applyAlignment="1" applyProtection="1">
      <alignment horizontal="right" vertical="center"/>
      <protection/>
    </xf>
    <xf numFmtId="3" fontId="32" fillId="26" borderId="18" xfId="0" applyNumberFormat="1" applyFont="1" applyFill="1" applyBorder="1" applyAlignment="1" applyProtection="1">
      <alignment horizontal="center" vertical="center"/>
      <protection locked="0"/>
    </xf>
    <xf numFmtId="0" fontId="21" fillId="0" borderId="0" xfId="0" applyFont="1" applyAlignment="1" applyProtection="1">
      <alignment vertical="center"/>
      <protection/>
    </xf>
    <xf numFmtId="3" fontId="21" fillId="0" borderId="0" xfId="0" applyNumberFormat="1" applyFont="1" applyAlignment="1" applyProtection="1">
      <alignment vertical="center"/>
      <protection/>
    </xf>
    <xf numFmtId="1" fontId="0" fillId="0" borderId="0" xfId="0" applyNumberFormat="1" applyFont="1" applyFill="1" applyAlignment="1">
      <alignment vertical="center"/>
    </xf>
    <xf numFmtId="3" fontId="20" fillId="0" borderId="0" xfId="0" applyNumberFormat="1" applyFont="1" applyBorder="1" applyAlignment="1" applyProtection="1">
      <alignment horizontal="right" vertical="center"/>
      <protection/>
    </xf>
    <xf numFmtId="0" fontId="0" fillId="0" borderId="0" xfId="0" applyFont="1" applyBorder="1" applyAlignment="1" applyProtection="1">
      <alignment horizontal="right" vertical="center" wrapText="1"/>
      <protection/>
    </xf>
    <xf numFmtId="49" fontId="4" fillId="0" borderId="0" xfId="0" applyNumberFormat="1" applyFont="1" applyBorder="1" applyAlignment="1" applyProtection="1">
      <alignment horizontal="left" vertical="center"/>
      <protection/>
    </xf>
    <xf numFmtId="0" fontId="10"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192" fontId="0" fillId="0" borderId="0" xfId="0" applyNumberFormat="1" applyFont="1" applyAlignment="1">
      <alignment vertical="center"/>
    </xf>
    <xf numFmtId="0" fontId="0" fillId="0" borderId="24" xfId="0" applyFont="1" applyBorder="1" applyAlignment="1">
      <alignment horizontal="center" vertical="center"/>
    </xf>
    <xf numFmtId="0" fontId="0" fillId="0" borderId="0" xfId="0" applyFont="1" applyAlignment="1" applyProtection="1">
      <alignment vertical="center"/>
      <protection/>
    </xf>
    <xf numFmtId="0" fontId="29" fillId="20" borderId="25" xfId="0" applyFont="1" applyFill="1" applyBorder="1" applyAlignment="1">
      <alignment horizontal="center" vertical="center" wrapText="1"/>
    </xf>
    <xf numFmtId="0" fontId="29" fillId="20" borderId="25" xfId="54" applyFont="1" applyFill="1" applyBorder="1" applyAlignment="1">
      <alignment horizontal="center" vertical="center"/>
      <protection/>
    </xf>
    <xf numFmtId="0" fontId="6" fillId="0" borderId="0" xfId="59" applyFont="1" applyFill="1" applyBorder="1" applyAlignment="1">
      <alignment horizontal="right"/>
      <protection/>
    </xf>
    <xf numFmtId="0" fontId="6" fillId="0" borderId="0" xfId="59" applyFont="1" applyFill="1" applyBorder="1" applyAlignment="1">
      <alignment/>
      <protection/>
    </xf>
    <xf numFmtId="1" fontId="6" fillId="0" borderId="0" xfId="59" applyNumberFormat="1" applyFont="1" applyFill="1" applyBorder="1" applyAlignment="1">
      <alignment horizontal="right"/>
      <protection/>
    </xf>
    <xf numFmtId="0" fontId="0" fillId="0" borderId="0" xfId="0" applyFont="1" applyFill="1" applyBorder="1" applyAlignment="1">
      <alignment vertical="center"/>
    </xf>
    <xf numFmtId="49" fontId="32" fillId="26" borderId="18" xfId="0" applyNumberFormat="1" applyFont="1" applyFill="1" applyBorder="1" applyAlignment="1" applyProtection="1">
      <alignment horizontal="left" vertical="center" wrapText="1"/>
      <protection locked="0"/>
    </xf>
    <xf numFmtId="49" fontId="32" fillId="26" borderId="18" xfId="0" applyNumberFormat="1" applyFont="1" applyFill="1" applyBorder="1" applyAlignment="1" applyProtection="1">
      <alignment horizontal="left" vertical="center"/>
      <protection locked="0"/>
    </xf>
    <xf numFmtId="0" fontId="14" fillId="0" borderId="0" xfId="48" applyFont="1" applyFill="1" applyBorder="1" applyAlignment="1" applyProtection="1">
      <alignment horizontal="center" vertical="center" wrapText="1"/>
      <protection hidden="1"/>
    </xf>
    <xf numFmtId="0" fontId="0" fillId="0" borderId="0" xfId="0" applyFont="1" applyFill="1" applyBorder="1" applyAlignment="1" applyProtection="1">
      <alignment horizontal="center" vertical="center" wrapText="1"/>
      <protection hidden="1"/>
    </xf>
    <xf numFmtId="192" fontId="32" fillId="26" borderId="18" xfId="0" applyNumberFormat="1" applyFont="1" applyFill="1" applyBorder="1" applyAlignment="1" applyProtection="1">
      <alignment horizontal="center" vertical="center"/>
      <protection locked="0"/>
    </xf>
    <xf numFmtId="0" fontId="0" fillId="0" borderId="0" xfId="0" applyNumberFormat="1" applyFont="1" applyAlignment="1">
      <alignment vertical="center"/>
    </xf>
    <xf numFmtId="0" fontId="17" fillId="21" borderId="19" xfId="0" applyFont="1" applyFill="1" applyBorder="1" applyAlignment="1" applyProtection="1">
      <alignment horizontal="center" vertical="center" wrapText="1"/>
      <protection hidden="1"/>
    </xf>
    <xf numFmtId="3" fontId="20" fillId="0" borderId="18" xfId="0" applyNumberFormat="1" applyFont="1" applyFill="1" applyBorder="1" applyAlignment="1" applyProtection="1">
      <alignment horizontal="center" vertical="center"/>
      <protection hidden="1"/>
    </xf>
    <xf numFmtId="2" fontId="0" fillId="0" borderId="0" xfId="0" applyNumberFormat="1" applyFont="1" applyFill="1" applyAlignment="1">
      <alignment/>
    </xf>
    <xf numFmtId="3" fontId="21" fillId="0" borderId="26" xfId="0" applyNumberFormat="1" applyFont="1" applyFill="1" applyBorder="1" applyAlignment="1" applyProtection="1">
      <alignment horizontal="right" vertical="center" shrinkToFit="1"/>
      <protection hidden="1"/>
    </xf>
    <xf numFmtId="3" fontId="21" fillId="0" borderId="27" xfId="0" applyNumberFormat="1" applyFont="1" applyFill="1" applyBorder="1" applyAlignment="1" applyProtection="1">
      <alignment horizontal="right" vertical="center" shrinkToFit="1"/>
      <protection hidden="1"/>
    </xf>
    <xf numFmtId="3" fontId="21" fillId="0" borderId="28" xfId="0" applyNumberFormat="1" applyFont="1" applyFill="1" applyBorder="1" applyAlignment="1" applyProtection="1">
      <alignment horizontal="right" vertical="center" shrinkToFit="1"/>
      <protection hidden="1"/>
    </xf>
    <xf numFmtId="3" fontId="21" fillId="0" borderId="29" xfId="0" applyNumberFormat="1" applyFont="1" applyFill="1" applyBorder="1" applyAlignment="1" applyProtection="1">
      <alignment horizontal="right" vertical="center" shrinkToFit="1"/>
      <protection hidden="1"/>
    </xf>
    <xf numFmtId="3" fontId="21" fillId="0" borderId="30" xfId="0" applyNumberFormat="1" applyFont="1" applyFill="1" applyBorder="1" applyAlignment="1" applyProtection="1">
      <alignment horizontal="right" vertical="center" shrinkToFit="1"/>
      <protection hidden="1"/>
    </xf>
    <xf numFmtId="3" fontId="21" fillId="0" borderId="31" xfId="0" applyNumberFormat="1" applyFont="1" applyFill="1" applyBorder="1" applyAlignment="1" applyProtection="1">
      <alignment horizontal="right" vertical="center" shrinkToFit="1"/>
      <protection hidden="1"/>
    </xf>
    <xf numFmtId="179" fontId="21" fillId="0" borderId="32" xfId="0" applyNumberFormat="1" applyFont="1" applyFill="1" applyBorder="1" applyAlignment="1" applyProtection="1">
      <alignment horizontal="center" vertical="center"/>
      <protection hidden="1"/>
    </xf>
    <xf numFmtId="179" fontId="21" fillId="0" borderId="33" xfId="0" applyNumberFormat="1" applyFont="1" applyFill="1" applyBorder="1" applyAlignment="1" applyProtection="1">
      <alignment horizontal="center" vertical="center"/>
      <protection hidden="1"/>
    </xf>
    <xf numFmtId="179" fontId="21" fillId="0" borderId="34" xfId="0" applyNumberFormat="1" applyFont="1" applyFill="1" applyBorder="1" applyAlignment="1" applyProtection="1">
      <alignment horizontal="center" vertical="center"/>
      <protection hidden="1"/>
    </xf>
    <xf numFmtId="0" fontId="28" fillId="0" borderId="0" xfId="0" applyFont="1" applyFill="1" applyAlignment="1" applyProtection="1">
      <alignment horizontal="center" vertical="top" wrapText="1"/>
      <protection hidden="1"/>
    </xf>
    <xf numFmtId="0" fontId="27" fillId="0" borderId="0" xfId="0" applyFont="1" applyFill="1" applyAlignment="1" applyProtection="1">
      <alignment horizontal="center" vertical="top" wrapText="1"/>
      <protection hidden="1"/>
    </xf>
    <xf numFmtId="0" fontId="30" fillId="0" borderId="35" xfId="0" applyFont="1" applyFill="1" applyBorder="1" applyAlignment="1" applyProtection="1">
      <alignment horizontal="center" vertical="center" wrapText="1"/>
      <protection hidden="1"/>
    </xf>
    <xf numFmtId="49" fontId="32" fillId="26" borderId="18" xfId="0" applyNumberFormat="1" applyFont="1" applyFill="1" applyBorder="1" applyAlignment="1" applyProtection="1">
      <alignment horizontal="center" vertical="center"/>
      <protection locked="0"/>
    </xf>
    <xf numFmtId="193" fontId="32" fillId="26" borderId="18" xfId="0" applyNumberFormat="1" applyFont="1" applyFill="1" applyBorder="1" applyAlignment="1" applyProtection="1">
      <alignment horizontal="center" vertical="center"/>
      <protection locked="0"/>
    </xf>
    <xf numFmtId="0" fontId="20" fillId="27" borderId="35" xfId="0" applyFont="1" applyFill="1" applyBorder="1" applyAlignment="1" applyProtection="1">
      <alignment horizontal="center" vertical="center" wrapText="1"/>
      <protection hidden="1"/>
    </xf>
    <xf numFmtId="0" fontId="56" fillId="27" borderId="35" xfId="54" applyFont="1" applyFill="1" applyBorder="1" applyAlignment="1" applyProtection="1">
      <alignment horizontal="center" vertical="center" wrapText="1"/>
      <protection hidden="1"/>
    </xf>
    <xf numFmtId="0" fontId="56" fillId="27" borderId="35" xfId="0" applyFont="1" applyFill="1" applyBorder="1" applyAlignment="1" applyProtection="1">
      <alignment horizontal="center" vertical="center" wrapText="1"/>
      <protection hidden="1"/>
    </xf>
    <xf numFmtId="0" fontId="21" fillId="0" borderId="36" xfId="0" applyNumberFormat="1" applyFont="1" applyBorder="1" applyAlignment="1" applyProtection="1">
      <alignment vertical="center" wrapText="1"/>
      <protection hidden="1"/>
    </xf>
    <xf numFmtId="0" fontId="21" fillId="0" borderId="21" xfId="0" applyNumberFormat="1" applyFont="1" applyBorder="1" applyAlignment="1" applyProtection="1">
      <alignment vertical="center" wrapText="1"/>
      <protection hidden="1"/>
    </xf>
    <xf numFmtId="0" fontId="2" fillId="20" borderId="37" xfId="55" applyFont="1" applyFill="1" applyBorder="1" applyAlignment="1" applyProtection="1">
      <alignment horizontal="center" vertical="center"/>
      <protection hidden="1"/>
    </xf>
    <xf numFmtId="0" fontId="0" fillId="0" borderId="38" xfId="0" applyFill="1" applyBorder="1" applyAlignment="1">
      <alignment/>
    </xf>
    <xf numFmtId="0" fontId="0" fillId="0" borderId="20" xfId="0" applyFill="1" applyBorder="1" applyAlignment="1">
      <alignment/>
    </xf>
    <xf numFmtId="0" fontId="0" fillId="0" borderId="36" xfId="0" applyFill="1" applyBorder="1" applyAlignment="1">
      <alignment/>
    </xf>
    <xf numFmtId="0" fontId="0" fillId="0" borderId="21" xfId="0" applyFill="1" applyBorder="1" applyAlignment="1">
      <alignment/>
    </xf>
    <xf numFmtId="0" fontId="0" fillId="0" borderId="39" xfId="0" applyFill="1" applyBorder="1" applyAlignment="1">
      <alignment/>
    </xf>
    <xf numFmtId="0" fontId="0" fillId="0" borderId="22" xfId="0" applyFill="1" applyBorder="1" applyAlignment="1">
      <alignment/>
    </xf>
    <xf numFmtId="1" fontId="0" fillId="0" borderId="0" xfId="0" applyNumberFormat="1" applyAlignment="1">
      <alignment wrapText="1"/>
    </xf>
    <xf numFmtId="0" fontId="0" fillId="0" borderId="0" xfId="0" applyAlignment="1">
      <alignment wrapText="1"/>
    </xf>
    <xf numFmtId="0" fontId="62" fillId="28" borderId="40" xfId="0" applyFont="1" applyFill="1" applyBorder="1" applyAlignment="1">
      <alignment horizontal="center" vertical="center" wrapText="1"/>
    </xf>
    <xf numFmtId="0" fontId="62" fillId="28" borderId="41" xfId="54" applyFont="1" applyFill="1" applyBorder="1" applyAlignment="1">
      <alignment horizontal="center" vertical="center"/>
      <protection/>
    </xf>
    <xf numFmtId="0" fontId="62" fillId="28" borderId="41" xfId="54" applyFont="1" applyFill="1" applyBorder="1" applyAlignment="1">
      <alignment horizontal="center" vertical="center" wrapText="1"/>
      <protection/>
    </xf>
    <xf numFmtId="0" fontId="62" fillId="28" borderId="41" xfId="0" applyFont="1" applyFill="1" applyBorder="1" applyAlignment="1">
      <alignment horizontal="center" vertical="center" wrapText="1"/>
    </xf>
    <xf numFmtId="0" fontId="62" fillId="28" borderId="42" xfId="0" applyFont="1" applyFill="1" applyBorder="1" applyAlignment="1">
      <alignment horizontal="center" vertical="center" wrapText="1"/>
    </xf>
    <xf numFmtId="0" fontId="62" fillId="28" borderId="43" xfId="54" applyFont="1" applyFill="1" applyBorder="1" applyAlignment="1" applyProtection="1">
      <alignment horizontal="center" vertical="center" wrapText="1"/>
      <protection hidden="1"/>
    </xf>
    <xf numFmtId="0" fontId="62" fillId="28" borderId="43" xfId="0" applyFont="1" applyFill="1" applyBorder="1" applyAlignment="1" applyProtection="1">
      <alignment horizontal="center" vertical="center" wrapText="1"/>
      <protection hidden="1"/>
    </xf>
    <xf numFmtId="49" fontId="20" fillId="0" borderId="44" xfId="53" applyNumberFormat="1" applyFont="1" applyFill="1" applyBorder="1" applyAlignment="1">
      <alignment horizontal="right" vertical="center" indent="1"/>
      <protection/>
    </xf>
    <xf numFmtId="49" fontId="21" fillId="0" borderId="45" xfId="53" applyNumberFormat="1" applyFont="1" applyFill="1" applyBorder="1" applyAlignment="1">
      <alignment horizontal="right" vertical="center" indent="1"/>
      <protection/>
    </xf>
    <xf numFmtId="49" fontId="20" fillId="0" borderId="45" xfId="53" applyNumberFormat="1" applyFont="1" applyFill="1" applyBorder="1" applyAlignment="1">
      <alignment horizontal="right" vertical="center" indent="1"/>
      <protection/>
    </xf>
    <xf numFmtId="49" fontId="21" fillId="0" borderId="46" xfId="53" applyNumberFormat="1" applyFont="1" applyFill="1" applyBorder="1" applyAlignment="1">
      <alignment horizontal="right" vertical="center" indent="1"/>
      <protection/>
    </xf>
    <xf numFmtId="0" fontId="62" fillId="28" borderId="47" xfId="0" applyFont="1" applyFill="1" applyBorder="1" applyAlignment="1">
      <alignment horizontal="center" vertical="center" wrapText="1"/>
    </xf>
    <xf numFmtId="0" fontId="62" fillId="28" borderId="48" xfId="54" applyFont="1" applyFill="1" applyBorder="1" applyAlignment="1">
      <alignment horizontal="center" vertical="center"/>
      <protection/>
    </xf>
    <xf numFmtId="0" fontId="62" fillId="28" borderId="48" xfId="54" applyFont="1" applyFill="1" applyBorder="1" applyAlignment="1">
      <alignment horizontal="center" vertical="center" wrapText="1"/>
      <protection/>
    </xf>
    <xf numFmtId="0" fontId="62" fillId="28" borderId="48" xfId="0" applyFont="1" applyFill="1" applyBorder="1" applyAlignment="1">
      <alignment horizontal="center" vertical="center" wrapText="1"/>
    </xf>
    <xf numFmtId="0" fontId="62" fillId="28" borderId="49" xfId="0" applyFont="1" applyFill="1" applyBorder="1" applyAlignment="1">
      <alignment horizontal="center" vertical="center" wrapText="1"/>
    </xf>
    <xf numFmtId="49" fontId="21" fillId="0" borderId="50" xfId="53" applyNumberFormat="1" applyFont="1" applyFill="1" applyBorder="1" applyAlignment="1">
      <alignment horizontal="right" vertical="center" indent="1"/>
      <protection/>
    </xf>
    <xf numFmtId="49" fontId="21" fillId="0" borderId="51" xfId="53" applyNumberFormat="1" applyFont="1" applyFill="1" applyBorder="1" applyAlignment="1">
      <alignment horizontal="right" vertical="center" indent="1"/>
      <protection/>
    </xf>
    <xf numFmtId="176" fontId="21" fillId="0" borderId="52" xfId="53" applyNumberFormat="1" applyFont="1" applyFill="1" applyBorder="1" applyAlignment="1">
      <alignment horizontal="center" vertical="center"/>
      <protection/>
    </xf>
    <xf numFmtId="3" fontId="21" fillId="0" borderId="52" xfId="0" applyNumberFormat="1" applyFont="1" applyFill="1" applyBorder="1" applyAlignment="1" applyProtection="1">
      <alignment vertical="center" shrinkToFit="1"/>
      <protection locked="0"/>
    </xf>
    <xf numFmtId="180" fontId="21" fillId="0" borderId="53" xfId="0" applyNumberFormat="1" applyFont="1" applyFill="1" applyBorder="1" applyAlignment="1" applyProtection="1">
      <alignment horizontal="right" vertical="center"/>
      <protection hidden="1"/>
    </xf>
    <xf numFmtId="176" fontId="21" fillId="0" borderId="7" xfId="53" applyNumberFormat="1" applyFont="1" applyFill="1" applyBorder="1" applyAlignment="1">
      <alignment horizontal="center" vertical="center"/>
      <protection/>
    </xf>
    <xf numFmtId="3" fontId="21" fillId="0" borderId="7" xfId="0" applyNumberFormat="1" applyFont="1" applyFill="1" applyBorder="1" applyAlignment="1" applyProtection="1">
      <alignment vertical="center" shrinkToFit="1"/>
      <protection locked="0"/>
    </xf>
    <xf numFmtId="180" fontId="21" fillId="0" borderId="54" xfId="0" applyNumberFormat="1" applyFont="1" applyFill="1" applyBorder="1" applyAlignment="1" applyProtection="1">
      <alignment horizontal="right" vertical="center"/>
      <protection hidden="1"/>
    </xf>
    <xf numFmtId="176" fontId="21" fillId="0" borderId="55" xfId="53" applyNumberFormat="1" applyFont="1" applyFill="1" applyBorder="1" applyAlignment="1">
      <alignment horizontal="center" vertical="center"/>
      <protection/>
    </xf>
    <xf numFmtId="3" fontId="21" fillId="0" borderId="55" xfId="0" applyNumberFormat="1" applyFont="1" applyFill="1" applyBorder="1" applyAlignment="1" applyProtection="1">
      <alignment vertical="center" shrinkToFit="1"/>
      <protection locked="0"/>
    </xf>
    <xf numFmtId="180" fontId="21" fillId="0" borderId="56" xfId="0" applyNumberFormat="1" applyFont="1" applyFill="1" applyBorder="1" applyAlignment="1" applyProtection="1">
      <alignment horizontal="right" vertical="center"/>
      <protection hidden="1"/>
    </xf>
    <xf numFmtId="49" fontId="21" fillId="0" borderId="44" xfId="53" applyNumberFormat="1" applyFont="1" applyFill="1" applyBorder="1" applyAlignment="1">
      <alignment horizontal="right" vertical="center" indent="1"/>
      <protection/>
    </xf>
    <xf numFmtId="0" fontId="62" fillId="28" borderId="47" xfId="0" applyFont="1" applyFill="1" applyBorder="1" applyAlignment="1" applyProtection="1">
      <alignment horizontal="center" vertical="center" wrapText="1"/>
      <protection hidden="1"/>
    </xf>
    <xf numFmtId="0" fontId="62" fillId="28" borderId="48" xfId="54" applyFont="1" applyFill="1" applyBorder="1" applyAlignment="1" applyProtection="1">
      <alignment horizontal="center" vertical="center"/>
      <protection hidden="1"/>
    </xf>
    <xf numFmtId="0" fontId="62" fillId="28" borderId="48" xfId="54" applyFont="1" applyFill="1" applyBorder="1" applyAlignment="1" applyProtection="1">
      <alignment horizontal="center" vertical="center" wrapText="1"/>
      <protection hidden="1"/>
    </xf>
    <xf numFmtId="0" fontId="62" fillId="28" borderId="48" xfId="0" applyFont="1" applyFill="1" applyBorder="1" applyAlignment="1" applyProtection="1">
      <alignment horizontal="center" vertical="center" wrapText="1"/>
      <protection hidden="1"/>
    </xf>
    <xf numFmtId="0" fontId="62" fillId="28" borderId="49" xfId="0" applyFont="1" applyFill="1" applyBorder="1" applyAlignment="1" applyProtection="1">
      <alignment horizontal="center" vertical="center" wrapText="1"/>
      <protection hidden="1"/>
    </xf>
    <xf numFmtId="176" fontId="21" fillId="0" borderId="57" xfId="53" applyNumberFormat="1" applyFont="1" applyFill="1" applyBorder="1" applyAlignment="1">
      <alignment horizontal="center" vertical="center"/>
      <protection/>
    </xf>
    <xf numFmtId="3" fontId="21" fillId="0" borderId="57" xfId="0" applyNumberFormat="1" applyFont="1" applyFill="1" applyBorder="1" applyAlignment="1" applyProtection="1">
      <alignment vertical="center" shrinkToFit="1"/>
      <protection locked="0"/>
    </xf>
    <xf numFmtId="180" fontId="21" fillId="0" borderId="58" xfId="0" applyNumberFormat="1" applyFont="1" applyFill="1" applyBorder="1" applyAlignment="1" applyProtection="1">
      <alignment horizontal="right" vertical="center"/>
      <protection hidden="1"/>
    </xf>
    <xf numFmtId="176" fontId="21" fillId="0" borderId="59" xfId="53" applyNumberFormat="1" applyFont="1" applyFill="1" applyBorder="1" applyAlignment="1">
      <alignment horizontal="center" vertical="center"/>
      <protection/>
    </xf>
    <xf numFmtId="3" fontId="21" fillId="26" borderId="59" xfId="0" applyNumberFormat="1" applyFont="1" applyFill="1" applyBorder="1" applyAlignment="1" applyProtection="1">
      <alignment vertical="center" shrinkToFit="1"/>
      <protection hidden="1"/>
    </xf>
    <xf numFmtId="180" fontId="21" fillId="0" borderId="60" xfId="0" applyNumberFormat="1" applyFont="1" applyFill="1" applyBorder="1" applyAlignment="1" applyProtection="1">
      <alignment horizontal="right" vertical="center"/>
      <protection hidden="1"/>
    </xf>
    <xf numFmtId="49" fontId="21" fillId="0" borderId="50" xfId="53" applyNumberFormat="1" applyFont="1" applyFill="1" applyBorder="1" applyAlignment="1">
      <alignment horizontal="left" vertical="center"/>
      <protection/>
    </xf>
    <xf numFmtId="49" fontId="21" fillId="0" borderId="51" xfId="53" applyNumberFormat="1" applyFont="1" applyFill="1" applyBorder="1" applyAlignment="1">
      <alignment horizontal="left" vertical="center"/>
      <protection/>
    </xf>
    <xf numFmtId="3" fontId="21" fillId="26" borderId="52" xfId="0" applyNumberFormat="1" applyFont="1" applyFill="1" applyBorder="1" applyAlignment="1" applyProtection="1">
      <alignment vertical="center" shrinkToFit="1"/>
      <protection hidden="1"/>
    </xf>
    <xf numFmtId="3" fontId="21" fillId="26" borderId="7" xfId="0" applyNumberFormat="1" applyFont="1" applyFill="1" applyBorder="1" applyAlignment="1" applyProtection="1">
      <alignment vertical="center" shrinkToFit="1"/>
      <protection hidden="1"/>
    </xf>
    <xf numFmtId="0" fontId="65" fillId="0" borderId="19" xfId="0" applyFont="1" applyFill="1" applyBorder="1" applyAlignment="1" applyProtection="1">
      <alignment horizontal="center" vertical="center" wrapText="1"/>
      <protection hidden="1"/>
    </xf>
    <xf numFmtId="3" fontId="10" fillId="0" borderId="0" xfId="0" applyNumberFormat="1" applyFont="1" applyFill="1" applyAlignment="1">
      <alignment/>
    </xf>
    <xf numFmtId="0" fontId="9" fillId="23" borderId="61" xfId="48" applyFont="1" applyFill="1" applyBorder="1" applyAlignment="1">
      <alignment horizontal="center" wrapText="1"/>
    </xf>
    <xf numFmtId="0" fontId="0" fillId="29" borderId="0" xfId="0" applyFill="1" applyBorder="1" applyAlignment="1">
      <alignment wrapText="1"/>
    </xf>
    <xf numFmtId="0" fontId="61" fillId="0" borderId="62" xfId="0" applyFont="1" applyBorder="1" applyAlignment="1">
      <alignment wrapText="1"/>
    </xf>
    <xf numFmtId="0" fontId="61" fillId="0" borderId="63" xfId="0" applyFont="1" applyBorder="1" applyAlignment="1">
      <alignment wrapText="1"/>
    </xf>
    <xf numFmtId="0" fontId="9" fillId="23" borderId="64" xfId="48" applyFont="1" applyFill="1" applyBorder="1" applyAlignment="1">
      <alignment horizontal="center" vertical="center" wrapText="1"/>
    </xf>
    <xf numFmtId="0" fontId="9" fillId="23" borderId="65" xfId="48" applyFont="1" applyFill="1" applyBorder="1" applyAlignment="1">
      <alignment horizontal="center" wrapText="1"/>
    </xf>
    <xf numFmtId="0" fontId="61" fillId="29" borderId="63" xfId="0" applyFont="1" applyFill="1" applyBorder="1" applyAlignment="1">
      <alignment horizontal="left" vertical="top" wrapText="1"/>
    </xf>
    <xf numFmtId="0" fontId="61" fillId="0" borderId="0" xfId="0" applyFont="1" applyAlignment="1">
      <alignment wrapText="1"/>
    </xf>
    <xf numFmtId="0" fontId="20" fillId="29" borderId="63" xfId="0" applyFont="1" applyFill="1" applyBorder="1" applyAlignment="1">
      <alignment horizontal="left" vertical="top" wrapText="1"/>
    </xf>
    <xf numFmtId="0" fontId="0" fillId="0" borderId="0" xfId="0" applyAlignment="1">
      <alignment/>
    </xf>
    <xf numFmtId="0" fontId="0" fillId="0" borderId="62" xfId="0" applyBorder="1" applyAlignment="1">
      <alignment/>
    </xf>
    <xf numFmtId="0" fontId="28" fillId="29" borderId="66" xfId="0" applyFont="1" applyFill="1" applyBorder="1" applyAlignment="1" applyProtection="1">
      <alignment horizontal="left" wrapText="1"/>
      <protection hidden="1"/>
    </xf>
    <xf numFmtId="0" fontId="60" fillId="0" borderId="16" xfId="0" applyFont="1" applyBorder="1" applyAlignment="1" applyProtection="1">
      <alignment wrapText="1"/>
      <protection hidden="1"/>
    </xf>
    <xf numFmtId="0" fontId="60" fillId="0" borderId="17" xfId="0" applyFont="1" applyBorder="1" applyAlignment="1" applyProtection="1">
      <alignment wrapText="1"/>
      <protection hidden="1"/>
    </xf>
    <xf numFmtId="0" fontId="0" fillId="29" borderId="67" xfId="0" applyFont="1" applyFill="1" applyBorder="1" applyAlignment="1" quotePrefix="1">
      <alignment horizontal="left" vertical="top" wrapText="1"/>
    </xf>
    <xf numFmtId="0" fontId="0" fillId="29" borderId="68" xfId="0" applyFill="1" applyBorder="1" applyAlignment="1">
      <alignment wrapText="1"/>
    </xf>
    <xf numFmtId="0" fontId="0" fillId="29" borderId="69" xfId="0" applyFill="1" applyBorder="1" applyAlignment="1">
      <alignment wrapText="1"/>
    </xf>
    <xf numFmtId="0" fontId="0" fillId="29" borderId="62" xfId="0" applyFill="1" applyBorder="1" applyAlignment="1">
      <alignment wrapText="1"/>
    </xf>
    <xf numFmtId="0" fontId="63" fillId="22" borderId="70" xfId="0" applyFont="1" applyFill="1" applyBorder="1" applyAlignment="1">
      <alignment horizontal="center" vertical="center" wrapText="1"/>
    </xf>
    <xf numFmtId="0" fontId="64" fillId="22" borderId="71" xfId="0" applyFont="1" applyFill="1" applyBorder="1" applyAlignment="1">
      <alignment horizontal="center" vertical="center" wrapText="1"/>
    </xf>
    <xf numFmtId="0" fontId="64" fillId="22" borderId="72" xfId="0" applyFont="1" applyFill="1" applyBorder="1" applyAlignment="1">
      <alignment horizontal="center" vertical="center" wrapText="1"/>
    </xf>
    <xf numFmtId="0" fontId="21" fillId="0" borderId="63" xfId="0" applyFont="1" applyBorder="1" applyAlignment="1" applyProtection="1">
      <alignment horizontal="justify" vertical="center" wrapText="1"/>
      <protection hidden="1"/>
    </xf>
    <xf numFmtId="0" fontId="21" fillId="0" borderId="0" xfId="0" applyFont="1" applyBorder="1" applyAlignment="1" applyProtection="1">
      <alignment horizontal="justify" vertical="center"/>
      <protection hidden="1"/>
    </xf>
    <xf numFmtId="0" fontId="21" fillId="0" borderId="62" xfId="0" applyFont="1" applyBorder="1" applyAlignment="1" applyProtection="1">
      <alignment horizontal="justify" vertical="center"/>
      <protection hidden="1"/>
    </xf>
    <xf numFmtId="0" fontId="15" fillId="28" borderId="63" xfId="0" applyFont="1" applyFill="1" applyBorder="1" applyAlignment="1">
      <alignment horizontal="center" vertical="center"/>
    </xf>
    <xf numFmtId="0" fontId="16" fillId="28" borderId="0" xfId="0" applyFont="1" applyFill="1" applyBorder="1" applyAlignment="1">
      <alignment/>
    </xf>
    <xf numFmtId="0" fontId="0" fillId="28" borderId="0" xfId="0" applyFill="1" applyAlignment="1">
      <alignment/>
    </xf>
    <xf numFmtId="0" fontId="17" fillId="28" borderId="63" xfId="0" applyFont="1" applyFill="1" applyBorder="1" applyAlignment="1">
      <alignment horizontal="right" vertical="center"/>
    </xf>
    <xf numFmtId="0" fontId="32" fillId="23" borderId="73" xfId="0" applyFont="1" applyFill="1" applyBorder="1" applyAlignment="1" applyProtection="1">
      <alignment horizontal="left" vertical="top" wrapText="1"/>
      <protection hidden="1"/>
    </xf>
    <xf numFmtId="0" fontId="19" fillId="23" borderId="74" xfId="0" applyFont="1" applyFill="1" applyBorder="1" applyAlignment="1" applyProtection="1">
      <alignment horizontal="left" wrapText="1"/>
      <protection hidden="1"/>
    </xf>
    <xf numFmtId="0" fontId="19" fillId="23" borderId="75" xfId="0" applyFont="1" applyFill="1" applyBorder="1" applyAlignment="1" applyProtection="1">
      <alignment horizontal="left" wrapText="1"/>
      <protection hidden="1"/>
    </xf>
    <xf numFmtId="0" fontId="21" fillId="0" borderId="66" xfId="0" applyFont="1" applyBorder="1" applyAlignment="1" applyProtection="1">
      <alignment horizontal="justify" vertical="center" wrapText="1"/>
      <protection hidden="1"/>
    </xf>
    <xf numFmtId="0" fontId="21" fillId="0" borderId="16" xfId="0" applyFont="1" applyBorder="1" applyAlignment="1" applyProtection="1">
      <alignment horizontal="justify" vertical="center"/>
      <protection hidden="1"/>
    </xf>
    <xf numFmtId="0" fontId="21" fillId="0" borderId="17" xfId="0" applyFont="1" applyBorder="1" applyAlignment="1" applyProtection="1">
      <alignment horizontal="justify" vertical="center"/>
      <protection hidden="1"/>
    </xf>
    <xf numFmtId="0" fontId="3" fillId="0" borderId="67" xfId="0" applyFont="1" applyBorder="1" applyAlignment="1" applyProtection="1">
      <alignment horizontal="justify" vertical="center" wrapText="1"/>
      <protection hidden="1"/>
    </xf>
    <xf numFmtId="0" fontId="21" fillId="0" borderId="68" xfId="0" applyFont="1" applyBorder="1" applyAlignment="1" applyProtection="1">
      <alignment horizontal="justify" vertical="center"/>
      <protection hidden="1"/>
    </xf>
    <xf numFmtId="0" fontId="21" fillId="0" borderId="69" xfId="0" applyFont="1" applyBorder="1" applyAlignment="1" applyProtection="1">
      <alignment horizontal="justify" vertical="center"/>
      <protection hidden="1"/>
    </xf>
    <xf numFmtId="0" fontId="20" fillId="0" borderId="63" xfId="0" applyFont="1" applyBorder="1" applyAlignment="1" applyProtection="1">
      <alignment horizontal="justify" vertical="center" wrapText="1"/>
      <protection hidden="1"/>
    </xf>
    <xf numFmtId="0" fontId="0" fillId="0" borderId="0" xfId="0" applyAlignment="1" applyProtection="1">
      <alignment horizontal="justify" vertical="center" wrapText="1"/>
      <protection hidden="1"/>
    </xf>
    <xf numFmtId="0" fontId="0" fillId="0" borderId="62" xfId="0" applyBorder="1" applyAlignment="1" applyProtection="1">
      <alignment horizontal="justify" vertical="center" wrapText="1"/>
      <protection hidden="1"/>
    </xf>
    <xf numFmtId="3" fontId="20" fillId="0" borderId="0" xfId="0" applyNumberFormat="1" applyFont="1" applyBorder="1" applyAlignment="1" applyProtection="1">
      <alignment horizontal="right" vertical="center" shrinkToFit="1"/>
      <protection/>
    </xf>
    <xf numFmtId="0" fontId="21" fillId="0" borderId="0" xfId="0" applyFont="1" applyBorder="1" applyAlignment="1" applyProtection="1">
      <alignment horizontal="right" vertical="center" shrinkToFit="1"/>
      <protection/>
    </xf>
    <xf numFmtId="0" fontId="4" fillId="0" borderId="0" xfId="0" applyFont="1" applyBorder="1" applyAlignment="1" applyProtection="1">
      <alignment horizontal="left" vertical="center" wrapText="1"/>
      <protection hidden="1"/>
    </xf>
    <xf numFmtId="0" fontId="27" fillId="0" borderId="0" xfId="0" applyFont="1" applyFill="1" applyAlignment="1" applyProtection="1">
      <alignment horizontal="center" wrapText="1"/>
      <protection hidden="1"/>
    </xf>
    <xf numFmtId="0" fontId="28" fillId="0" borderId="0" xfId="0" applyFont="1" applyFill="1" applyAlignment="1" applyProtection="1">
      <alignment horizontal="center" vertical="center" wrapText="1"/>
      <protection hidden="1"/>
    </xf>
    <xf numFmtId="0" fontId="28" fillId="0" borderId="0" xfId="0" applyFont="1" applyFill="1" applyAlignment="1" applyProtection="1">
      <alignment horizontal="center" vertical="top" wrapText="1"/>
      <protection hidden="1"/>
    </xf>
    <xf numFmtId="0" fontId="57" fillId="0" borderId="0" xfId="0" applyNumberFormat="1" applyFont="1" applyFill="1" applyBorder="1" applyAlignment="1" applyProtection="1">
      <alignment horizontal="left" vertical="top" wrapText="1"/>
      <protection hidden="1"/>
    </xf>
    <xf numFmtId="0" fontId="58" fillId="0" borderId="0" xfId="0" applyNumberFormat="1" applyFont="1" applyAlignment="1">
      <alignment horizontal="left" vertical="top" wrapText="1"/>
    </xf>
    <xf numFmtId="0" fontId="23" fillId="0" borderId="16" xfId="0" applyFont="1" applyFill="1" applyBorder="1" applyAlignment="1" applyProtection="1">
      <alignment horizontal="center" vertical="top"/>
      <protection hidden="1"/>
    </xf>
    <xf numFmtId="0" fontId="0" fillId="0" borderId="16" xfId="0" applyBorder="1" applyAlignment="1" applyProtection="1">
      <alignment horizontal="center" vertical="top"/>
      <protection hidden="1"/>
    </xf>
    <xf numFmtId="193" fontId="18" fillId="0" borderId="73" xfId="0" applyNumberFormat="1" applyFont="1" applyFill="1" applyBorder="1" applyAlignment="1" applyProtection="1">
      <alignment horizontal="center" vertical="center"/>
      <protection hidden="1"/>
    </xf>
    <xf numFmtId="193" fontId="0" fillId="0" borderId="75" xfId="0" applyNumberFormat="1" applyBorder="1" applyAlignment="1" applyProtection="1">
      <alignment horizontal="center" vertical="center"/>
      <protection hidden="1"/>
    </xf>
    <xf numFmtId="189" fontId="18" fillId="0" borderId="73" xfId="0" applyNumberFormat="1" applyFont="1" applyFill="1" applyBorder="1" applyAlignment="1" applyProtection="1">
      <alignment horizontal="center" vertical="center"/>
      <protection hidden="1"/>
    </xf>
    <xf numFmtId="189" fontId="0" fillId="0" borderId="75" xfId="0" applyNumberFormat="1" applyBorder="1" applyAlignment="1" applyProtection="1">
      <alignment horizontal="center" vertical="center"/>
      <protection hidden="1"/>
    </xf>
    <xf numFmtId="0" fontId="0" fillId="0" borderId="63"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21" fillId="0" borderId="76" xfId="0" applyNumberFormat="1" applyFont="1" applyFill="1" applyBorder="1" applyAlignment="1" applyProtection="1">
      <alignment horizontal="left" vertical="center" wrapText="1"/>
      <protection hidden="1"/>
    </xf>
    <xf numFmtId="0" fontId="0" fillId="0" borderId="77" xfId="0" applyNumberFormat="1" applyFont="1" applyBorder="1" applyAlignment="1" applyProtection="1">
      <alignment wrapText="1"/>
      <protection hidden="1"/>
    </xf>
    <xf numFmtId="0" fontId="0" fillId="0" borderId="78" xfId="0" applyNumberFormat="1" applyFont="1" applyBorder="1" applyAlignment="1" applyProtection="1">
      <alignment wrapText="1"/>
      <protection hidden="1"/>
    </xf>
    <xf numFmtId="49" fontId="21" fillId="0" borderId="79" xfId="0" applyNumberFormat="1" applyFont="1" applyFill="1" applyBorder="1" applyAlignment="1" applyProtection="1">
      <alignment horizontal="left" vertical="center" wrapText="1"/>
      <protection hidden="1"/>
    </xf>
    <xf numFmtId="0" fontId="0" fillId="0" borderId="80" xfId="0" applyNumberFormat="1" applyFont="1" applyBorder="1" applyAlignment="1" applyProtection="1">
      <alignment wrapText="1"/>
      <protection hidden="1"/>
    </xf>
    <xf numFmtId="0" fontId="0" fillId="0" borderId="81" xfId="0" applyNumberFormat="1" applyFont="1" applyBorder="1" applyAlignment="1" applyProtection="1">
      <alignment wrapText="1"/>
      <protection hidden="1"/>
    </xf>
    <xf numFmtId="49" fontId="21" fillId="0" borderId="82" xfId="0" applyNumberFormat="1" applyFont="1" applyFill="1" applyBorder="1" applyAlignment="1" applyProtection="1">
      <alignment horizontal="left" vertical="center" shrinkToFit="1"/>
      <protection hidden="1"/>
    </xf>
    <xf numFmtId="0" fontId="0" fillId="0" borderId="83" xfId="0" applyNumberFormat="1" applyFont="1" applyBorder="1" applyAlignment="1" applyProtection="1">
      <alignment shrinkToFit="1"/>
      <protection hidden="1"/>
    </xf>
    <xf numFmtId="0" fontId="20" fillId="27" borderId="35" xfId="0" applyFont="1" applyFill="1" applyBorder="1" applyAlignment="1" applyProtection="1">
      <alignment horizontal="center" vertical="center" wrapText="1"/>
      <protection hidden="1"/>
    </xf>
    <xf numFmtId="176" fontId="20" fillId="0" borderId="16" xfId="0" applyNumberFormat="1" applyFont="1" applyFill="1" applyBorder="1" applyAlignment="1" applyProtection="1">
      <alignment horizontal="center" vertical="top"/>
      <protection hidden="1"/>
    </xf>
    <xf numFmtId="0" fontId="23" fillId="0" borderId="16" xfId="0" applyFont="1" applyFill="1" applyBorder="1" applyAlignment="1" applyProtection="1">
      <alignment horizontal="center" vertical="top" wrapText="1"/>
      <protection hidden="1"/>
    </xf>
    <xf numFmtId="0" fontId="23" fillId="0" borderId="0" xfId="0" applyFont="1" applyFill="1" applyAlignment="1" applyProtection="1">
      <alignment horizontal="center" vertical="top"/>
      <protection hidden="1"/>
    </xf>
    <xf numFmtId="0" fontId="0" fillId="0" borderId="0" xfId="0" applyAlignment="1" applyProtection="1">
      <alignment horizontal="center" vertical="top"/>
      <protection hidden="1"/>
    </xf>
    <xf numFmtId="0" fontId="21" fillId="0" borderId="84" xfId="0" applyNumberFormat="1" applyFont="1" applyFill="1" applyBorder="1" applyAlignment="1" applyProtection="1">
      <alignment horizontal="left" vertical="center" wrapText="1"/>
      <protection hidden="1"/>
    </xf>
    <xf numFmtId="0" fontId="0" fillId="0" borderId="85" xfId="0" applyNumberFormat="1" applyFont="1" applyBorder="1" applyAlignment="1" applyProtection="1">
      <alignment wrapText="1"/>
      <protection hidden="1"/>
    </xf>
    <xf numFmtId="0" fontId="0" fillId="0" borderId="86" xfId="0" applyNumberFormat="1" applyFont="1" applyBorder="1" applyAlignment="1" applyProtection="1">
      <alignment wrapText="1"/>
      <protection hidden="1"/>
    </xf>
    <xf numFmtId="49" fontId="32" fillId="0" borderId="67" xfId="0" applyNumberFormat="1" applyFont="1" applyFill="1" applyBorder="1" applyAlignment="1" applyProtection="1">
      <alignment horizontal="left" vertical="center"/>
      <protection hidden="1"/>
    </xf>
    <xf numFmtId="49" fontId="32" fillId="0" borderId="68" xfId="0" applyNumberFormat="1" applyFont="1" applyFill="1" applyBorder="1" applyAlignment="1" applyProtection="1">
      <alignment horizontal="left" vertical="center"/>
      <protection hidden="1"/>
    </xf>
    <xf numFmtId="49" fontId="32" fillId="0" borderId="69" xfId="0" applyNumberFormat="1" applyFont="1" applyFill="1" applyBorder="1" applyAlignment="1" applyProtection="1">
      <alignment horizontal="left" vertical="center"/>
      <protection hidden="1"/>
    </xf>
    <xf numFmtId="49" fontId="32" fillId="0" borderId="67" xfId="0" applyNumberFormat="1" applyFont="1" applyFill="1" applyBorder="1" applyAlignment="1" applyProtection="1">
      <alignment horizontal="center" vertical="center"/>
      <protection hidden="1"/>
    </xf>
    <xf numFmtId="0" fontId="0" fillId="0" borderId="69" xfId="0" applyBorder="1" applyAlignment="1" applyProtection="1">
      <alignment/>
      <protection hidden="1"/>
    </xf>
    <xf numFmtId="0" fontId="0" fillId="0" borderId="16" xfId="0" applyBorder="1" applyAlignment="1">
      <alignment/>
    </xf>
    <xf numFmtId="0" fontId="21" fillId="0" borderId="0" xfId="0" applyFont="1" applyFill="1" applyAlignment="1" applyProtection="1">
      <alignment horizontal="center" vertical="top"/>
      <protection hidden="1"/>
    </xf>
    <xf numFmtId="49" fontId="32" fillId="0" borderId="67" xfId="0" applyNumberFormat="1" applyFont="1" applyFill="1" applyBorder="1" applyAlignment="1" applyProtection="1">
      <alignment horizontal="center" vertical="center" shrinkToFit="1"/>
      <protection hidden="1"/>
    </xf>
    <xf numFmtId="0" fontId="0" fillId="0" borderId="69" xfId="0" applyBorder="1" applyAlignment="1" applyProtection="1">
      <alignment horizontal="center" vertical="center" shrinkToFit="1"/>
      <protection hidden="1"/>
    </xf>
    <xf numFmtId="0" fontId="54" fillId="0" borderId="0" xfId="0" applyFont="1" applyFill="1" applyAlignment="1" applyProtection="1">
      <alignment vertical="top"/>
      <protection hidden="1"/>
    </xf>
    <xf numFmtId="0" fontId="54" fillId="0" borderId="0" xfId="0" applyFont="1" applyAlignment="1">
      <alignment vertical="top"/>
    </xf>
    <xf numFmtId="0" fontId="30" fillId="20" borderId="73" xfId="0" applyFont="1" applyFill="1" applyBorder="1" applyAlignment="1" applyProtection="1">
      <alignment horizontal="center" vertical="center" wrapText="1"/>
      <protection hidden="1"/>
    </xf>
    <xf numFmtId="0" fontId="30" fillId="20" borderId="75" xfId="0" applyFont="1" applyFill="1" applyBorder="1" applyAlignment="1" applyProtection="1">
      <alignment horizontal="center" vertical="center" wrapText="1"/>
      <protection hidden="1"/>
    </xf>
    <xf numFmtId="4" fontId="18" fillId="0" borderId="67" xfId="0" applyNumberFormat="1" applyFont="1" applyFill="1" applyBorder="1" applyAlignment="1" applyProtection="1">
      <alignment horizontal="center" vertical="center" shrinkToFit="1"/>
      <protection hidden="1"/>
    </xf>
    <xf numFmtId="4" fontId="18" fillId="0" borderId="69" xfId="0" applyNumberFormat="1" applyFont="1" applyFill="1" applyBorder="1" applyAlignment="1" applyProtection="1">
      <alignment horizontal="center" vertical="center" shrinkToFit="1"/>
      <protection hidden="1"/>
    </xf>
    <xf numFmtId="49" fontId="18" fillId="0" borderId="67" xfId="0" applyNumberFormat="1" applyFont="1" applyFill="1" applyBorder="1" applyAlignment="1" applyProtection="1">
      <alignment horizontal="left" vertical="center" shrinkToFit="1"/>
      <protection hidden="1"/>
    </xf>
    <xf numFmtId="49" fontId="18" fillId="0" borderId="68" xfId="0" applyNumberFormat="1" applyFont="1" applyFill="1" applyBorder="1" applyAlignment="1" applyProtection="1">
      <alignment horizontal="left" vertical="center" shrinkToFit="1"/>
      <protection hidden="1"/>
    </xf>
    <xf numFmtId="0" fontId="0" fillId="0" borderId="69" xfId="0" applyBorder="1" applyAlignment="1" applyProtection="1">
      <alignment shrinkToFit="1"/>
      <protection hidden="1"/>
    </xf>
    <xf numFmtId="49" fontId="18" fillId="0" borderId="87" xfId="0" applyNumberFormat="1" applyFont="1" applyFill="1" applyBorder="1" applyAlignment="1" applyProtection="1">
      <alignment horizontal="left" vertical="center" shrinkToFit="1"/>
      <protection hidden="1"/>
    </xf>
    <xf numFmtId="49" fontId="18" fillId="0" borderId="88" xfId="0" applyNumberFormat="1" applyFont="1" applyFill="1" applyBorder="1" applyAlignment="1" applyProtection="1">
      <alignment horizontal="left" vertical="center" shrinkToFit="1"/>
      <protection hidden="1"/>
    </xf>
    <xf numFmtId="0" fontId="0" fillId="0" borderId="89" xfId="0" applyBorder="1" applyAlignment="1" applyProtection="1">
      <alignment shrinkToFit="1"/>
      <protection hidden="1"/>
    </xf>
    <xf numFmtId="191" fontId="18" fillId="0" borderId="73" xfId="0" applyNumberFormat="1" applyFont="1" applyFill="1" applyBorder="1" applyAlignment="1" applyProtection="1">
      <alignment horizontal="center" vertical="center"/>
      <protection hidden="1"/>
    </xf>
    <xf numFmtId="191" fontId="0" fillId="0" borderId="75" xfId="0" applyNumberFormat="1" applyBorder="1" applyAlignment="1" applyProtection="1">
      <alignment horizontal="center" vertical="center"/>
      <protection hidden="1"/>
    </xf>
    <xf numFmtId="0" fontId="62" fillId="28" borderId="90" xfId="0" applyFont="1" applyFill="1" applyBorder="1" applyAlignment="1" applyProtection="1">
      <alignment horizontal="center" vertical="center" wrapText="1"/>
      <protection hidden="1"/>
    </xf>
    <xf numFmtId="0" fontId="16" fillId="28" borderId="91" xfId="0" applyFont="1" applyFill="1" applyBorder="1" applyAlignment="1" applyProtection="1">
      <alignment horizontal="center" vertical="center" wrapText="1"/>
      <protection hidden="1"/>
    </xf>
    <xf numFmtId="0" fontId="20" fillId="0" borderId="0" xfId="0" applyFont="1" applyBorder="1" applyAlignment="1" applyProtection="1">
      <alignment horizontal="right" vertical="center"/>
      <protection/>
    </xf>
    <xf numFmtId="0" fontId="0" fillId="0" borderId="62" xfId="0" applyFont="1" applyBorder="1" applyAlignment="1">
      <alignment vertical="center"/>
    </xf>
    <xf numFmtId="0" fontId="55" fillId="0" borderId="0" xfId="0" applyFont="1" applyAlignment="1">
      <alignment horizontal="right"/>
    </xf>
    <xf numFmtId="0" fontId="0" fillId="0" borderId="0" xfId="0" applyFont="1" applyAlignment="1">
      <alignment/>
    </xf>
    <xf numFmtId="0" fontId="54" fillId="0" borderId="0" xfId="0" applyNumberFormat="1" applyFont="1" applyBorder="1" applyAlignment="1" applyProtection="1">
      <alignment horizontal="left" vertical="top" wrapText="1"/>
      <protection hidden="1"/>
    </xf>
    <xf numFmtId="0" fontId="13" fillId="0" borderId="0" xfId="0" applyNumberFormat="1" applyFont="1" applyAlignment="1" applyProtection="1">
      <alignment horizontal="left" vertical="top" wrapText="1"/>
      <protection hidden="1"/>
    </xf>
    <xf numFmtId="0" fontId="54" fillId="0" borderId="63" xfId="0" applyNumberFormat="1" applyFont="1" applyFill="1" applyBorder="1" applyAlignment="1" applyProtection="1">
      <alignment vertical="center" shrinkToFit="1"/>
      <protection hidden="1"/>
    </xf>
    <xf numFmtId="0" fontId="4" fillId="0" borderId="0" xfId="0" applyFont="1" applyAlignment="1" applyProtection="1">
      <alignment vertical="center" shrinkToFit="1"/>
      <protection hidden="1"/>
    </xf>
    <xf numFmtId="49" fontId="21" fillId="0" borderId="92" xfId="0" applyNumberFormat="1" applyFont="1" applyBorder="1" applyAlignment="1" applyProtection="1">
      <alignment horizontal="left" vertical="center" wrapText="1"/>
      <protection/>
    </xf>
    <xf numFmtId="0" fontId="21" fillId="0" borderId="7" xfId="0" applyFont="1" applyBorder="1" applyAlignment="1">
      <alignment horizontal="left" vertical="center" wrapText="1"/>
    </xf>
    <xf numFmtId="0" fontId="62" fillId="28" borderId="93" xfId="0" applyFont="1" applyFill="1" applyBorder="1" applyAlignment="1" applyProtection="1">
      <alignment horizontal="center" vertical="center" wrapText="1"/>
      <protection hidden="1"/>
    </xf>
    <xf numFmtId="0" fontId="16" fillId="28" borderId="94" xfId="0" applyFont="1" applyFill="1" applyBorder="1" applyAlignment="1" applyProtection="1">
      <alignment horizontal="center" vertical="center" wrapText="1"/>
      <protection hidden="1"/>
    </xf>
    <xf numFmtId="0" fontId="62" fillId="28" borderId="95" xfId="54" applyFont="1" applyFill="1" applyBorder="1" applyAlignment="1" applyProtection="1">
      <alignment horizontal="center" vertical="center" wrapText="1"/>
      <protection hidden="1"/>
    </xf>
    <xf numFmtId="0" fontId="16" fillId="28" borderId="95" xfId="0" applyFont="1" applyFill="1" applyBorder="1" applyAlignment="1" applyProtection="1">
      <alignment horizontal="center" vertical="center" wrapText="1"/>
      <protection hidden="1"/>
    </xf>
    <xf numFmtId="49" fontId="21" fillId="0" borderId="96" xfId="0" applyNumberFormat="1" applyFont="1" applyBorder="1" applyAlignment="1" applyProtection="1">
      <alignment horizontal="left" vertical="center" wrapText="1"/>
      <protection/>
    </xf>
    <xf numFmtId="0" fontId="21" fillId="0" borderId="55" xfId="0" applyFont="1" applyBorder="1" applyAlignment="1">
      <alignment horizontal="left" vertical="center" wrapText="1"/>
    </xf>
    <xf numFmtId="49" fontId="21" fillId="0" borderId="97" xfId="0" applyNumberFormat="1" applyFont="1" applyBorder="1" applyAlignment="1" applyProtection="1">
      <alignment horizontal="left" vertical="center" wrapText="1"/>
      <protection/>
    </xf>
    <xf numFmtId="0" fontId="21" fillId="0" borderId="57" xfId="0" applyFont="1" applyBorder="1" applyAlignment="1">
      <alignment horizontal="left" vertical="center" wrapText="1"/>
    </xf>
    <xf numFmtId="0" fontId="62" fillId="28" borderId="48" xfId="54" applyFont="1" applyFill="1" applyBorder="1" applyAlignment="1">
      <alignment horizontal="center" vertical="center"/>
      <protection/>
    </xf>
    <xf numFmtId="0" fontId="20" fillId="0" borderId="0" xfId="0" applyFont="1" applyBorder="1" applyAlignment="1" applyProtection="1">
      <alignment horizontal="right" vertical="center" shrinkToFit="1"/>
      <protection/>
    </xf>
    <xf numFmtId="0" fontId="20" fillId="0" borderId="62" xfId="0" applyFont="1" applyBorder="1" applyAlignment="1" applyProtection="1">
      <alignment horizontal="right" vertical="center" shrinkToFit="1"/>
      <protection/>
    </xf>
    <xf numFmtId="49" fontId="32" fillId="26" borderId="67" xfId="0" applyNumberFormat="1" applyFont="1" applyFill="1" applyBorder="1" applyAlignment="1" applyProtection="1">
      <alignment horizontal="left" vertical="center" wrapText="1"/>
      <protection locked="0"/>
    </xf>
    <xf numFmtId="49" fontId="32" fillId="26" borderId="68" xfId="0" applyNumberFormat="1" applyFont="1" applyFill="1" applyBorder="1" applyAlignment="1" applyProtection="1">
      <alignment horizontal="left" vertical="center" wrapText="1"/>
      <protection locked="0"/>
    </xf>
    <xf numFmtId="49" fontId="32" fillId="26" borderId="69" xfId="0" applyNumberFormat="1" applyFont="1" applyFill="1" applyBorder="1" applyAlignment="1" applyProtection="1">
      <alignment horizontal="left" vertical="center" wrapText="1"/>
      <protection locked="0"/>
    </xf>
    <xf numFmtId="0" fontId="52" fillId="0" borderId="0" xfId="0" applyFont="1" applyAlignment="1" applyProtection="1">
      <alignment horizontal="center" vertical="top" wrapText="1"/>
      <protection hidden="1"/>
    </xf>
    <xf numFmtId="0" fontId="0" fillId="0" borderId="0" xfId="0" applyFont="1" applyAlignment="1" applyProtection="1">
      <alignment horizontal="center" vertical="top" wrapText="1"/>
      <protection hidden="1"/>
    </xf>
    <xf numFmtId="0" fontId="0" fillId="0" borderId="98" xfId="0" applyFont="1" applyBorder="1" applyAlignment="1" applyProtection="1">
      <alignment horizontal="center" vertical="top" wrapText="1"/>
      <protection hidden="1"/>
    </xf>
    <xf numFmtId="0" fontId="0" fillId="0" borderId="0" xfId="0" applyFont="1" applyAlignment="1" applyProtection="1">
      <alignment wrapText="1"/>
      <protection hidden="1"/>
    </xf>
    <xf numFmtId="4" fontId="17" fillId="28" borderId="67" xfId="0" applyNumberFormat="1" applyFont="1" applyFill="1" applyBorder="1" applyAlignment="1" applyProtection="1">
      <alignment horizontal="center" vertical="center" shrinkToFit="1"/>
      <protection hidden="1"/>
    </xf>
    <xf numFmtId="4" fontId="17" fillId="28" borderId="69" xfId="0" applyNumberFormat="1" applyFont="1" applyFill="1" applyBorder="1" applyAlignment="1" applyProtection="1">
      <alignment horizontal="center" vertical="center" shrinkToFit="1"/>
      <protection hidden="1"/>
    </xf>
    <xf numFmtId="49" fontId="20" fillId="0" borderId="99" xfId="0" applyNumberFormat="1" applyFont="1" applyBorder="1" applyAlignment="1" applyProtection="1">
      <alignment horizontal="left" vertical="center" wrapText="1"/>
      <protection/>
    </xf>
    <xf numFmtId="0" fontId="20" fillId="0" borderId="52" xfId="0" applyFont="1" applyBorder="1" applyAlignment="1">
      <alignment horizontal="left" vertical="center" wrapText="1"/>
    </xf>
    <xf numFmtId="0" fontId="62" fillId="28" borderId="41" xfId="54" applyFont="1" applyFill="1" applyBorder="1" applyAlignment="1">
      <alignment horizontal="center" vertical="center"/>
      <protection/>
    </xf>
    <xf numFmtId="0" fontId="23" fillId="0" borderId="0" xfId="0" applyFont="1" applyAlignment="1" applyProtection="1">
      <alignment horizontal="left"/>
      <protection hidden="1"/>
    </xf>
    <xf numFmtId="0" fontId="0" fillId="0" borderId="0" xfId="0" applyFont="1" applyAlignment="1" applyProtection="1">
      <alignment horizontal="left"/>
      <protection hidden="1"/>
    </xf>
    <xf numFmtId="0" fontId="17" fillId="25" borderId="100" xfId="48" applyFont="1" applyFill="1" applyBorder="1" applyAlignment="1" applyProtection="1">
      <alignment horizontal="center" vertical="center"/>
      <protection hidden="1"/>
    </xf>
    <xf numFmtId="0" fontId="17" fillId="0" borderId="75" xfId="48" applyFont="1" applyBorder="1" applyAlignment="1">
      <alignment/>
    </xf>
    <xf numFmtId="1" fontId="32" fillId="26" borderId="67" xfId="0" applyNumberFormat="1" applyFont="1" applyFill="1" applyBorder="1" applyAlignment="1" applyProtection="1">
      <alignment horizontal="left" vertical="center"/>
      <protection locked="0"/>
    </xf>
    <xf numFmtId="1" fontId="32" fillId="26" borderId="68" xfId="0" applyNumberFormat="1" applyFont="1" applyFill="1" applyBorder="1" applyAlignment="1" applyProtection="1">
      <alignment horizontal="left" vertical="center"/>
      <protection locked="0"/>
    </xf>
    <xf numFmtId="1" fontId="32" fillId="26" borderId="69" xfId="0" applyNumberFormat="1" applyFont="1" applyFill="1" applyBorder="1" applyAlignment="1" applyProtection="1">
      <alignment horizontal="left" vertical="center"/>
      <protection locked="0"/>
    </xf>
    <xf numFmtId="0" fontId="4" fillId="0" borderId="101" xfId="0" applyFont="1" applyFill="1" applyBorder="1" applyAlignment="1" applyProtection="1">
      <alignment horizontal="center" vertical="center" wrapText="1"/>
      <protection hidden="1"/>
    </xf>
    <xf numFmtId="0" fontId="31" fillId="0" borderId="102" xfId="0" applyFont="1" applyFill="1" applyBorder="1" applyAlignment="1" applyProtection="1">
      <alignment horizontal="center" vertical="center" wrapText="1"/>
      <protection hidden="1"/>
    </xf>
    <xf numFmtId="0" fontId="26" fillId="0" borderId="0" xfId="0" applyFont="1" applyBorder="1" applyAlignment="1" applyProtection="1">
      <alignment horizontal="center" vertical="top"/>
      <protection hidden="1"/>
    </xf>
    <xf numFmtId="0" fontId="30" fillId="0" borderId="0" xfId="0" applyFont="1" applyAlignment="1" applyProtection="1">
      <alignment horizontal="center" vertical="top"/>
      <protection hidden="1"/>
    </xf>
    <xf numFmtId="0" fontId="17" fillId="25" borderId="100" xfId="48" applyFont="1" applyFill="1" applyBorder="1" applyAlignment="1" applyProtection="1">
      <alignment horizontal="center" vertical="center" wrapText="1"/>
      <protection hidden="1"/>
    </xf>
    <xf numFmtId="0" fontId="0" fillId="0" borderId="103" xfId="0" applyFont="1" applyBorder="1" applyAlignment="1">
      <alignment horizontal="center" vertical="center" wrapText="1"/>
    </xf>
    <xf numFmtId="0" fontId="52" fillId="0" borderId="0" xfId="0" applyFont="1" applyAlignment="1" applyProtection="1">
      <alignment horizontal="center"/>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49" fontId="21" fillId="0" borderId="104" xfId="0" applyNumberFormat="1" applyFont="1" applyBorder="1" applyAlignment="1" applyProtection="1">
      <alignment horizontal="left" vertical="center" wrapText="1"/>
      <protection/>
    </xf>
    <xf numFmtId="0" fontId="0" fillId="0" borderId="104" xfId="0" applyBorder="1" applyAlignment="1">
      <alignment horizontal="left" vertical="center" wrapText="1"/>
    </xf>
    <xf numFmtId="0" fontId="0" fillId="0" borderId="105" xfId="0" applyBorder="1" applyAlignment="1">
      <alignment horizontal="left" vertical="center" wrapText="1"/>
    </xf>
    <xf numFmtId="49" fontId="21" fillId="0" borderId="106" xfId="0" applyNumberFormat="1" applyFont="1" applyBorder="1" applyAlignment="1" applyProtection="1">
      <alignment horizontal="left" vertical="center" wrapText="1"/>
      <protection/>
    </xf>
    <xf numFmtId="0" fontId="0" fillId="0" borderId="106" xfId="0" applyBorder="1" applyAlignment="1">
      <alignment horizontal="left" vertical="center" wrapText="1"/>
    </xf>
    <xf numFmtId="0" fontId="0" fillId="0" borderId="92" xfId="0" applyBorder="1" applyAlignment="1">
      <alignment horizontal="left" vertical="center" wrapText="1"/>
    </xf>
    <xf numFmtId="49" fontId="21" fillId="0" borderId="107" xfId="0" applyNumberFormat="1" applyFont="1" applyBorder="1" applyAlignment="1" applyProtection="1">
      <alignment horizontal="left" vertical="center" wrapText="1"/>
      <protection/>
    </xf>
    <xf numFmtId="0" fontId="0" fillId="0" borderId="107" xfId="0" applyBorder="1" applyAlignment="1">
      <alignment horizontal="left" vertical="center" wrapText="1"/>
    </xf>
    <xf numFmtId="0" fontId="0" fillId="0" borderId="97" xfId="0" applyBorder="1" applyAlignment="1">
      <alignment horizontal="left" vertical="center" wrapText="1"/>
    </xf>
    <xf numFmtId="0" fontId="62" fillId="28" borderId="48" xfId="54" applyFont="1" applyFill="1" applyBorder="1" applyAlignment="1" applyProtection="1">
      <alignment horizontal="center" vertical="center"/>
      <protection hidden="1"/>
    </xf>
    <xf numFmtId="49" fontId="21" fillId="0" borderId="108" xfId="0" applyNumberFormat="1" applyFont="1" applyBorder="1" applyAlignment="1" applyProtection="1">
      <alignment horizontal="left" vertical="center" wrapText="1"/>
      <protection/>
    </xf>
    <xf numFmtId="0" fontId="0" fillId="0" borderId="108" xfId="0" applyBorder="1" applyAlignment="1">
      <alignment horizontal="left" vertical="center" wrapText="1"/>
    </xf>
    <xf numFmtId="0" fontId="0" fillId="0" borderId="96" xfId="0" applyBorder="1" applyAlignment="1">
      <alignment horizontal="left" vertical="center" wrapText="1"/>
    </xf>
    <xf numFmtId="0" fontId="16" fillId="28" borderId="43" xfId="0" applyFont="1" applyFill="1" applyBorder="1" applyAlignment="1" applyProtection="1">
      <alignment horizontal="center" vertical="center" wrapText="1"/>
      <protection hidden="1"/>
    </xf>
    <xf numFmtId="49" fontId="20" fillId="0" borderId="92" xfId="0" applyNumberFormat="1" applyFont="1" applyBorder="1" applyAlignment="1" applyProtection="1">
      <alignment horizontal="left" vertical="center" wrapText="1"/>
      <protection/>
    </xf>
    <xf numFmtId="0" fontId="20" fillId="0" borderId="7" xfId="0" applyFont="1" applyBorder="1" applyAlignment="1">
      <alignment horizontal="left" vertical="center" wrapText="1"/>
    </xf>
    <xf numFmtId="49" fontId="21" fillId="0" borderId="105" xfId="0" applyNumberFormat="1" applyFont="1" applyBorder="1" applyAlignment="1" applyProtection="1">
      <alignment horizontal="left" vertical="center" wrapText="1"/>
      <protection/>
    </xf>
    <xf numFmtId="0" fontId="21" fillId="0" borderId="59" xfId="0" applyFont="1" applyBorder="1" applyAlignment="1">
      <alignment horizontal="left" vertical="center" wrapText="1"/>
    </xf>
    <xf numFmtId="0" fontId="30" fillId="0" borderId="101" xfId="0" applyFont="1" applyFill="1" applyBorder="1" applyAlignment="1" applyProtection="1">
      <alignment horizontal="center" vertical="center" wrapText="1"/>
      <protection hidden="1"/>
    </xf>
    <xf numFmtId="0" fontId="4" fillId="0" borderId="102" xfId="0" applyFont="1" applyFill="1" applyBorder="1" applyAlignment="1" applyProtection="1">
      <alignment horizontal="center" vertical="center" wrapText="1"/>
      <protection hidden="1"/>
    </xf>
    <xf numFmtId="0" fontId="29" fillId="20" borderId="25" xfId="54" applyFont="1" applyFill="1" applyBorder="1" applyAlignment="1">
      <alignment horizontal="center" vertical="center"/>
      <protection/>
    </xf>
    <xf numFmtId="49" fontId="21" fillId="0" borderId="109" xfId="0" applyNumberFormat="1" applyFont="1" applyBorder="1" applyAlignment="1" applyProtection="1">
      <alignment horizontal="left" vertical="center" wrapText="1"/>
      <protection/>
    </xf>
    <xf numFmtId="0" fontId="0" fillId="0" borderId="109" xfId="0" applyBorder="1" applyAlignment="1">
      <alignment horizontal="left" vertical="center" wrapText="1"/>
    </xf>
    <xf numFmtId="0" fontId="0" fillId="0" borderId="99" xfId="0" applyBorder="1" applyAlignment="1">
      <alignment horizontal="left" vertical="center" wrapText="1"/>
    </xf>
    <xf numFmtId="0" fontId="17" fillId="21" borderId="66" xfId="0" applyFont="1" applyFill="1" applyBorder="1" applyAlignment="1" applyProtection="1">
      <alignment horizontal="center" vertical="center" wrapText="1"/>
      <protection hidden="1"/>
    </xf>
    <xf numFmtId="0" fontId="16" fillId="21" borderId="16" xfId="0" applyFont="1" applyFill="1" applyBorder="1" applyAlignment="1" applyProtection="1">
      <alignment horizontal="center" vertical="center" wrapText="1"/>
      <protection hidden="1"/>
    </xf>
    <xf numFmtId="0" fontId="65" fillId="0" borderId="19" xfId="0" applyFont="1" applyFill="1" applyBorder="1" applyAlignment="1" applyProtection="1">
      <alignment vertical="center" wrapText="1"/>
      <protection hidden="1"/>
    </xf>
    <xf numFmtId="0" fontId="65" fillId="0" borderId="19" xfId="0" applyFont="1" applyBorder="1" applyAlignment="1" applyProtection="1">
      <alignment vertical="center" wrapText="1"/>
      <protection hidden="1"/>
    </xf>
    <xf numFmtId="0" fontId="24" fillId="28" borderId="110" xfId="0" applyFont="1" applyFill="1" applyBorder="1" applyAlignment="1" applyProtection="1">
      <alignment horizontal="left" vertical="center" wrapText="1"/>
      <protection hidden="1"/>
    </xf>
    <xf numFmtId="0" fontId="25" fillId="28" borderId="111" xfId="0" applyFont="1" applyFill="1" applyBorder="1" applyAlignment="1" applyProtection="1">
      <alignment horizontal="left" vertical="center" wrapText="1"/>
      <protection hidden="1"/>
    </xf>
    <xf numFmtId="0" fontId="25" fillId="28" borderId="112" xfId="0" applyFont="1" applyFill="1" applyBorder="1" applyAlignment="1" applyProtection="1">
      <alignment horizontal="left" vertical="center" wrapText="1"/>
      <protection hidden="1"/>
    </xf>
    <xf numFmtId="0" fontId="65" fillId="0" borderId="73" xfId="0" applyFont="1" applyFill="1" applyBorder="1" applyAlignment="1" applyProtection="1">
      <alignment vertical="center" wrapText="1"/>
      <protection hidden="1"/>
    </xf>
    <xf numFmtId="0" fontId="65" fillId="0" borderId="74" xfId="0" applyFont="1" applyFill="1" applyBorder="1" applyAlignment="1" applyProtection="1">
      <alignment vertical="center" wrapText="1"/>
      <protection hidden="1"/>
    </xf>
    <xf numFmtId="0" fontId="65" fillId="0" borderId="75" xfId="0" applyFont="1" applyFill="1" applyBorder="1" applyAlignment="1" applyProtection="1">
      <alignment vertical="center" wrapText="1"/>
      <protection hidden="1"/>
    </xf>
    <xf numFmtId="0" fontId="66" fillId="0" borderId="19" xfId="0" applyFont="1" applyFill="1" applyBorder="1" applyAlignment="1" applyProtection="1">
      <alignment vertical="center" wrapText="1"/>
      <protection hidden="1"/>
    </xf>
    <xf numFmtId="0" fontId="66" fillId="0" borderId="19" xfId="0" applyFont="1" applyBorder="1" applyAlignment="1" applyProtection="1">
      <alignment vertical="center" wrapText="1"/>
      <protection hidden="1"/>
    </xf>
    <xf numFmtId="0" fontId="24" fillId="28" borderId="113" xfId="0" applyFont="1" applyFill="1" applyBorder="1" applyAlignment="1" applyProtection="1">
      <alignment horizontal="left" vertical="center" wrapText="1"/>
      <protection hidden="1"/>
    </xf>
    <xf numFmtId="0" fontId="25" fillId="28" borderId="114" xfId="0" applyFont="1" applyFill="1" applyBorder="1" applyAlignment="1" applyProtection="1">
      <alignment horizontal="left" vertical="center" wrapText="1"/>
      <protection hidden="1"/>
    </xf>
    <xf numFmtId="0" fontId="25" fillId="28" borderId="115" xfId="0" applyFont="1" applyFill="1" applyBorder="1" applyAlignment="1" applyProtection="1">
      <alignment horizontal="left" vertical="center" wrapText="1"/>
      <protection hidden="1"/>
    </xf>
    <xf numFmtId="0" fontId="66" fillId="0" borderId="73" xfId="0" applyFont="1" applyFill="1" applyBorder="1" applyAlignment="1" applyProtection="1">
      <alignment vertical="center" wrapText="1"/>
      <protection hidden="1"/>
    </xf>
    <xf numFmtId="0" fontId="66" fillId="0" borderId="74" xfId="0" applyFont="1" applyFill="1" applyBorder="1" applyAlignment="1" applyProtection="1">
      <alignment vertical="center" wrapText="1"/>
      <protection hidden="1"/>
    </xf>
    <xf numFmtId="0" fontId="66" fillId="0" borderId="75" xfId="0" applyFont="1" applyFill="1" applyBorder="1" applyAlignment="1" applyProtection="1">
      <alignment vertical="center" wrapText="1"/>
      <protection hidden="1"/>
    </xf>
    <xf numFmtId="0" fontId="67" fillId="0" borderId="73" xfId="0" applyFont="1" applyFill="1" applyBorder="1" applyAlignment="1" applyProtection="1">
      <alignment vertical="center" wrapText="1"/>
      <protection hidden="1"/>
    </xf>
    <xf numFmtId="0" fontId="50" fillId="0" borderId="36" xfId="0" applyFont="1" applyFill="1" applyBorder="1" applyAlignment="1">
      <alignment vertical="center" wrapText="1"/>
    </xf>
    <xf numFmtId="0" fontId="50" fillId="0" borderId="21" xfId="0" applyFont="1" applyFill="1" applyBorder="1" applyAlignment="1">
      <alignment vertical="center" wrapText="1"/>
    </xf>
    <xf numFmtId="0" fontId="50" fillId="0" borderId="39" xfId="0" applyFont="1" applyFill="1" applyBorder="1" applyAlignment="1">
      <alignment vertical="center" wrapText="1"/>
    </xf>
    <xf numFmtId="0" fontId="50" fillId="0" borderId="22" xfId="0" applyFont="1" applyFill="1" applyBorder="1" applyAlignment="1">
      <alignment vertical="center" wrapText="1"/>
    </xf>
    <xf numFmtId="0" fontId="51" fillId="0" borderId="0" xfId="0" applyFont="1" applyFill="1" applyBorder="1" applyAlignment="1">
      <alignment vertical="center" wrapText="1"/>
    </xf>
    <xf numFmtId="0" fontId="51" fillId="0" borderId="0" xfId="0" applyFont="1" applyAlignment="1">
      <alignment vertical="center" wrapText="1"/>
    </xf>
    <xf numFmtId="0" fontId="50" fillId="0" borderId="116" xfId="0" applyFont="1" applyFill="1" applyBorder="1" applyAlignment="1">
      <alignment vertical="top" wrapText="1"/>
    </xf>
    <xf numFmtId="0" fontId="50" fillId="0" borderId="83" xfId="0" applyFont="1" applyFill="1" applyBorder="1" applyAlignment="1">
      <alignment vertical="top" wrapText="1"/>
    </xf>
    <xf numFmtId="0" fontId="50" fillId="0" borderId="30" xfId="0" applyFont="1" applyFill="1" applyBorder="1" applyAlignment="1">
      <alignment vertical="top" wrapText="1"/>
    </xf>
    <xf numFmtId="0" fontId="50" fillId="0" borderId="116" xfId="0" applyFont="1" applyFill="1" applyBorder="1" applyAlignment="1">
      <alignment vertical="center" shrinkToFit="1"/>
    </xf>
    <xf numFmtId="0" fontId="50" fillId="0" borderId="83" xfId="0" applyFont="1" applyFill="1" applyBorder="1" applyAlignment="1">
      <alignment vertical="center" shrinkToFit="1"/>
    </xf>
    <xf numFmtId="0" fontId="50" fillId="0" borderId="30" xfId="0" applyFont="1" applyFill="1" applyBorder="1" applyAlignment="1">
      <alignment vertical="center" shrinkToFit="1"/>
    </xf>
    <xf numFmtId="0" fontId="50" fillId="0" borderId="36" xfId="0" applyFont="1" applyFill="1" applyBorder="1" applyAlignment="1">
      <alignment vertical="center" shrinkToFit="1"/>
    </xf>
    <xf numFmtId="0" fontId="50" fillId="0" borderId="21" xfId="0" applyFont="1" applyFill="1" applyBorder="1" applyAlignment="1">
      <alignment vertical="center" shrinkToFit="1"/>
    </xf>
    <xf numFmtId="0" fontId="4" fillId="20" borderId="19" xfId="0" applyFont="1" applyFill="1" applyBorder="1" applyAlignment="1">
      <alignment horizontal="center" vertical="center" wrapText="1"/>
    </xf>
    <xf numFmtId="0" fontId="0" fillId="0" borderId="19" xfId="0" applyBorder="1" applyAlignment="1">
      <alignment wrapText="1"/>
    </xf>
    <xf numFmtId="0" fontId="50" fillId="0" borderId="38" xfId="0" applyFont="1" applyFill="1" applyBorder="1" applyAlignment="1">
      <alignment vertical="center" wrapText="1"/>
    </xf>
    <xf numFmtId="0" fontId="50" fillId="0" borderId="20" xfId="0" applyFont="1" applyFill="1" applyBorder="1" applyAlignment="1">
      <alignment vertical="center" wrapText="1"/>
    </xf>
    <xf numFmtId="0" fontId="21" fillId="0" borderId="36" xfId="52" applyNumberFormat="1" applyFont="1" applyFill="1" applyBorder="1" applyAlignment="1" applyProtection="1">
      <alignment vertical="center" wrapText="1"/>
      <protection hidden="1"/>
    </xf>
    <xf numFmtId="0" fontId="0" fillId="0" borderId="36" xfId="0" applyNumberFormat="1" applyBorder="1" applyAlignment="1" applyProtection="1">
      <alignment vertical="center" wrapText="1"/>
      <protection hidden="1"/>
    </xf>
    <xf numFmtId="0" fontId="21" fillId="0" borderId="39" xfId="52" applyNumberFormat="1" applyFont="1" applyFill="1" applyBorder="1" applyAlignment="1" applyProtection="1">
      <alignment horizontal="left" vertical="center" wrapText="1"/>
      <protection hidden="1"/>
    </xf>
    <xf numFmtId="0" fontId="21" fillId="0" borderId="39" xfId="0" applyNumberFormat="1" applyFont="1" applyBorder="1" applyAlignment="1" applyProtection="1">
      <alignment vertical="center" wrapText="1"/>
      <protection hidden="1"/>
    </xf>
    <xf numFmtId="0" fontId="21" fillId="0" borderId="116" xfId="52" applyNumberFormat="1" applyFont="1" applyFill="1" applyBorder="1" applyAlignment="1" applyProtection="1">
      <alignment horizontal="left" vertical="center" wrapText="1"/>
      <protection hidden="1"/>
    </xf>
    <xf numFmtId="0" fontId="0" fillId="0" borderId="83" xfId="0" applyBorder="1" applyAlignment="1">
      <alignment vertical="center" wrapText="1"/>
    </xf>
    <xf numFmtId="0" fontId="0" fillId="0" borderId="117" xfId="0" applyBorder="1" applyAlignment="1">
      <alignment vertical="center" wrapText="1"/>
    </xf>
    <xf numFmtId="0" fontId="22" fillId="23" borderId="73" xfId="55" applyFont="1" applyFill="1" applyBorder="1" applyAlignment="1" applyProtection="1">
      <alignment horizontal="left" vertical="center" wrapText="1"/>
      <protection hidden="1"/>
    </xf>
    <xf numFmtId="0" fontId="21" fillId="23" borderId="74" xfId="0" applyFont="1" applyFill="1" applyBorder="1" applyAlignment="1" applyProtection="1">
      <alignment horizontal="left" vertical="center" wrapText="1"/>
      <protection hidden="1"/>
    </xf>
    <xf numFmtId="0" fontId="21" fillId="23" borderId="75" xfId="0" applyFont="1" applyFill="1" applyBorder="1" applyAlignment="1" applyProtection="1">
      <alignment horizontal="left" vertical="center" wrapText="1"/>
      <protection hidden="1"/>
    </xf>
    <xf numFmtId="0" fontId="2" fillId="20" borderId="118" xfId="55" applyFont="1" applyFill="1" applyBorder="1" applyAlignment="1" applyProtection="1">
      <alignment horizontal="center" vertical="center"/>
      <protection hidden="1"/>
    </xf>
    <xf numFmtId="0" fontId="0" fillId="20" borderId="118" xfId="0" applyFont="1" applyFill="1" applyBorder="1" applyAlignment="1" applyProtection="1">
      <alignment horizontal="center" vertical="center"/>
      <protection hidden="1"/>
    </xf>
    <xf numFmtId="0" fontId="0" fillId="20" borderId="119" xfId="0" applyFont="1" applyFill="1" applyBorder="1" applyAlignment="1" applyProtection="1">
      <alignment horizontal="center" vertical="center"/>
      <protection hidden="1"/>
    </xf>
    <xf numFmtId="0" fontId="21" fillId="0" borderId="38" xfId="52" applyNumberFormat="1" applyFont="1" applyFill="1" applyBorder="1" applyAlignment="1" applyProtection="1">
      <alignment horizontal="left" vertical="center" wrapText="1"/>
      <protection hidden="1"/>
    </xf>
    <xf numFmtId="0" fontId="21" fillId="0" borderId="38" xfId="0" applyNumberFormat="1" applyFont="1" applyBorder="1" applyAlignment="1" applyProtection="1">
      <alignment vertical="center" wrapText="1"/>
      <protection hidden="1"/>
    </xf>
    <xf numFmtId="0" fontId="21" fillId="0" borderId="36" xfId="52" applyNumberFormat="1" applyFont="1" applyFill="1" applyBorder="1" applyAlignment="1" applyProtection="1">
      <alignment horizontal="left" vertical="center" wrapText="1"/>
      <protection hidden="1"/>
    </xf>
    <xf numFmtId="0" fontId="21" fillId="0" borderId="36" xfId="0" applyNumberFormat="1" applyFont="1" applyBorder="1" applyAlignment="1" applyProtection="1">
      <alignment vertical="center" wrapText="1"/>
      <protection hidden="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Input" xfId="49"/>
    <cellStyle name="Linked Cell" xfId="50"/>
    <cellStyle name="Neutral" xfId="51"/>
    <cellStyle name="Normal_Djelat" xfId="52"/>
    <cellStyle name="Normal_Podaci" xfId="53"/>
    <cellStyle name="Normal_Sheet1" xfId="54"/>
    <cellStyle name="Normal_Sheet2" xfId="55"/>
    <cellStyle name="Normalno 2" xfId="56"/>
    <cellStyle name="Note" xfId="57"/>
    <cellStyle name="Obično_Knjiga2" xfId="58"/>
    <cellStyle name="Obično_List1" xfId="59"/>
    <cellStyle name="Output" xfId="60"/>
    <cellStyle name="Percent" xfId="61"/>
    <cellStyle name="Followed Hyperlink" xfId="62"/>
    <cellStyle name="Title" xfId="63"/>
    <cellStyle name="Total" xfId="64"/>
    <cellStyle name="Currency" xfId="65"/>
    <cellStyle name="Currency [0]" xfId="66"/>
    <cellStyle name="Warning Text" xfId="67"/>
    <cellStyle name="Comma" xfId="68"/>
    <cellStyle name="Comma [0]" xfId="69"/>
  </cellStyles>
  <dxfs count="9">
    <dxf>
      <font>
        <b/>
        <i val="0"/>
        <color indexed="9"/>
      </font>
      <fill>
        <patternFill>
          <bgColor indexed="10"/>
        </patternFill>
      </fill>
    </dxf>
    <dxf>
      <font>
        <b/>
        <i val="0"/>
        <color indexed="9"/>
      </font>
      <fill>
        <patternFill>
          <bgColor indexed="12"/>
        </patternFill>
      </fill>
    </dxf>
    <dxf>
      <fill>
        <patternFill>
          <bgColor indexed="10"/>
        </patternFill>
      </fill>
    </dxf>
    <dxf>
      <font>
        <b/>
        <i val="0"/>
        <color indexed="17"/>
      </font>
      <fill>
        <patternFill>
          <bgColor indexed="26"/>
        </patternFill>
      </fill>
    </dxf>
    <dxf>
      <font>
        <b/>
        <i val="0"/>
        <color indexed="10"/>
      </font>
      <fill>
        <patternFill>
          <bgColor indexed="13"/>
        </patternFill>
      </fill>
      <border>
        <left style="thin">
          <color indexed="10"/>
        </left>
        <right style="thin">
          <color indexed="10"/>
        </right>
        <top style="thin">
          <color indexed="10"/>
        </top>
        <bottom style="thin">
          <color indexed="10"/>
        </bottom>
      </border>
    </dxf>
    <dxf>
      <font>
        <color indexed="10"/>
      </font>
      <fill>
        <patternFill>
          <bgColor indexed="13"/>
        </patternFill>
      </fill>
      <border>
        <left style="thin"/>
        <right style="thin"/>
        <top style="thin"/>
        <bottom style="thin"/>
      </border>
    </dxf>
    <dxf>
      <font>
        <b/>
        <i val="0"/>
        <color rgb="FFFF0000"/>
      </font>
      <fill>
        <patternFill>
          <bgColor rgb="FFFFFF00"/>
        </patternFill>
      </fill>
      <border>
        <left style="thin">
          <color rgb="FFFF0000"/>
        </left>
        <right style="thin">
          <color rgb="FFFF0000"/>
        </right>
        <top style="thin"/>
        <bottom style="thin">
          <color rgb="FFFF0000"/>
        </bottom>
      </border>
    </dxf>
    <dxf>
      <font>
        <color rgb="FFFF0000"/>
      </font>
      <fill>
        <patternFill>
          <bgColor rgb="FFFFFF00"/>
        </patternFill>
      </fill>
      <border>
        <left style="thin">
          <color rgb="FF000000"/>
        </left>
        <right style="thin">
          <color rgb="FF000000"/>
        </right>
        <top style="thin"/>
        <bottom style="thin">
          <color rgb="FF000000"/>
        </bottom>
      </border>
    </dxf>
    <dxf>
      <fill>
        <patternFill patternType="lightGray">
          <fgColor rgb="FFFF0000"/>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39</xdr:row>
      <xdr:rowOff>209550</xdr:rowOff>
    </xdr:from>
    <xdr:to>
      <xdr:col>8</xdr:col>
      <xdr:colOff>1066800</xdr:colOff>
      <xdr:row>40</xdr:row>
      <xdr:rowOff>200025</xdr:rowOff>
    </xdr:to>
    <xdr:grpSp>
      <xdr:nvGrpSpPr>
        <xdr:cNvPr id="1" name="Group 1"/>
        <xdr:cNvGrpSpPr>
          <a:grpSpLocks/>
        </xdr:cNvGrpSpPr>
      </xdr:nvGrpSpPr>
      <xdr:grpSpPr>
        <a:xfrm>
          <a:off x="5257800" y="10410825"/>
          <a:ext cx="2457450" cy="238125"/>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editAs="oneCell">
    <xdr:from>
      <xdr:col>0</xdr:col>
      <xdr:colOff>9525</xdr:colOff>
      <xdr:row>2</xdr:row>
      <xdr:rowOff>9525</xdr:rowOff>
    </xdr:from>
    <xdr:to>
      <xdr:col>1</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9525" y="581025"/>
          <a:ext cx="13049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fin.hr/hr/neprofitno-racunovodstvo"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A1:J49"/>
  <sheetViews>
    <sheetView showGridLines="0" showRowColHeaders="0" zoomScalePageLayoutView="0" workbookViewId="0" topLeftCell="A1">
      <selection activeCell="A1" sqref="A1"/>
    </sheetView>
  </sheetViews>
  <sheetFormatPr defaultColWidth="0"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956</v>
      </c>
      <c r="B1" s="6" t="s">
        <v>961</v>
      </c>
      <c r="C1" s="6" t="s">
        <v>663</v>
      </c>
      <c r="D1" s="6" t="s">
        <v>572</v>
      </c>
      <c r="E1" s="6" t="s">
        <v>573</v>
      </c>
      <c r="F1" s="7" t="s">
        <v>962</v>
      </c>
      <c r="G1" s="6" t="s">
        <v>574</v>
      </c>
      <c r="H1" s="14" t="s">
        <v>575</v>
      </c>
      <c r="I1" s="5" t="s">
        <v>576</v>
      </c>
      <c r="J1" s="5" t="s">
        <v>1591</v>
      </c>
    </row>
    <row r="2" spans="1:10" ht="12.75">
      <c r="A2" s="5">
        <f>Obrazac!G25</f>
        <v>1</v>
      </c>
      <c r="B2" s="8">
        <f>Obrazac!H25</f>
        <v>0</v>
      </c>
      <c r="C2" s="8">
        <f>Obrazac!I25</f>
        <v>0</v>
      </c>
      <c r="D2" s="8">
        <v>0</v>
      </c>
      <c r="E2" s="8">
        <v>0</v>
      </c>
      <c r="F2" s="7">
        <f>A2/100*B2+A2/50*C2</f>
        <v>0</v>
      </c>
      <c r="G2" s="6" t="s">
        <v>1592</v>
      </c>
      <c r="H2" s="15">
        <v>0</v>
      </c>
      <c r="I2" s="9" t="s">
        <v>577</v>
      </c>
      <c r="J2" s="5">
        <f>ABS(B2-ROUND(B2,0))+ABS(C2-ROUND(C2,0))</f>
        <v>0</v>
      </c>
    </row>
    <row r="3" spans="1:10" ht="12.75">
      <c r="A3" s="5">
        <f>Obrazac!G26</f>
        <v>2</v>
      </c>
      <c r="B3" s="8">
        <f>Obrazac!H26</f>
        <v>0</v>
      </c>
      <c r="C3" s="8">
        <f>Obrazac!I26</f>
        <v>0</v>
      </c>
      <c r="D3" s="8">
        <v>0</v>
      </c>
      <c r="E3" s="8">
        <v>0</v>
      </c>
      <c r="F3" s="7">
        <f>A3/100*B3+A3/50*C3</f>
        <v>0</v>
      </c>
      <c r="G3" s="6" t="str">
        <f>TEXT(INT(VALUE(Obrazac!E7)),"00000000")</f>
        <v>00000000</v>
      </c>
      <c r="I3" s="9" t="s">
        <v>578</v>
      </c>
      <c r="J3" s="5">
        <f aca="true" t="shared" si="0" ref="J3:J49">ABS(B3-ROUND(B3,0))+ABS(C3-ROUND(C3,0))</f>
        <v>0</v>
      </c>
    </row>
    <row r="4" spans="1:10" ht="12.75">
      <c r="A4" s="5">
        <f>Obrazac!G27</f>
        <v>3</v>
      </c>
      <c r="B4" s="8">
        <f>Obrazac!H27</f>
        <v>0</v>
      </c>
      <c r="C4" s="8">
        <f>Obrazac!I27</f>
        <v>0</v>
      </c>
      <c r="D4" s="8">
        <v>0</v>
      </c>
      <c r="E4" s="8">
        <v>0</v>
      </c>
      <c r="F4" s="7">
        <f>A4/100*B4+A4/50*C4</f>
        <v>0</v>
      </c>
      <c r="G4" s="6">
        <f>IF(ISERROR(Obrazac!C9),"-",UPPER(TRIM(Obrazac!C9)))</f>
      </c>
      <c r="I4" s="9" t="s">
        <v>579</v>
      </c>
      <c r="J4" s="5">
        <f t="shared" si="0"/>
        <v>0</v>
      </c>
    </row>
    <row r="5" spans="1:10" ht="12.75">
      <c r="A5" s="5">
        <f>Obrazac!G28</f>
        <v>4</v>
      </c>
      <c r="B5" s="8">
        <f>Obrazac!H28</f>
        <v>0</v>
      </c>
      <c r="C5" s="8">
        <f>Obrazac!I28</f>
        <v>0</v>
      </c>
      <c r="D5" s="8">
        <v>0</v>
      </c>
      <c r="E5" s="8">
        <v>0</v>
      </c>
      <c r="F5" s="7">
        <f aca="true" t="shared" si="1" ref="F5:F33">A5/100*B5+A5/50*C5</f>
        <v>0</v>
      </c>
      <c r="G5" s="6" t="str">
        <f>TEXT(INT(VALUE(Obrazac!C11)),"00000")</f>
        <v>00000</v>
      </c>
      <c r="I5" s="9" t="s">
        <v>580</v>
      </c>
      <c r="J5" s="5">
        <f t="shared" si="0"/>
        <v>0</v>
      </c>
    </row>
    <row r="6" spans="1:10" ht="12.75">
      <c r="A6" s="5">
        <f>Obrazac!G29</f>
        <v>5</v>
      </c>
      <c r="B6" s="8">
        <f>Obrazac!H29</f>
        <v>0</v>
      </c>
      <c r="C6" s="8">
        <f>Obrazac!I29</f>
        <v>0</v>
      </c>
      <c r="D6" s="8">
        <v>0</v>
      </c>
      <c r="E6" s="8">
        <v>0</v>
      </c>
      <c r="F6" s="7">
        <f t="shared" si="1"/>
        <v>0</v>
      </c>
      <c r="G6" s="6">
        <f>IF(ISERROR(Obrazac!E11),"-",UPPER(TRIM(Obrazac!E11)))</f>
      </c>
      <c r="I6" s="9" t="s">
        <v>581</v>
      </c>
      <c r="J6" s="5">
        <f t="shared" si="0"/>
        <v>0</v>
      </c>
    </row>
    <row r="7" spans="1:10" ht="12.75">
      <c r="A7" s="5">
        <f>Obrazac!G30</f>
        <v>6</v>
      </c>
      <c r="B7" s="8">
        <f>Obrazac!H30</f>
        <v>0</v>
      </c>
      <c r="C7" s="8">
        <f>Obrazac!I30</f>
        <v>0</v>
      </c>
      <c r="D7" s="8">
        <v>0</v>
      </c>
      <c r="E7" s="8">
        <v>0</v>
      </c>
      <c r="F7" s="7">
        <f t="shared" si="1"/>
        <v>0</v>
      </c>
      <c r="G7" s="6">
        <f>IF(ISERROR(Obrazac!C13),"-",(TRIM(Obrazac!C13)))</f>
      </c>
      <c r="I7" s="9" t="s">
        <v>582</v>
      </c>
      <c r="J7" s="5">
        <f t="shared" si="0"/>
        <v>0</v>
      </c>
    </row>
    <row r="8" spans="1:10" ht="12.75">
      <c r="A8" s="5">
        <f>Obrazac!G31</f>
        <v>7</v>
      </c>
      <c r="B8" s="8">
        <f>Obrazac!H31</f>
        <v>0</v>
      </c>
      <c r="C8" s="8">
        <f>Obrazac!I31</f>
        <v>0</v>
      </c>
      <c r="D8" s="8">
        <v>0</v>
      </c>
      <c r="E8" s="8">
        <v>0</v>
      </c>
      <c r="F8" s="7">
        <f t="shared" si="1"/>
        <v>0</v>
      </c>
      <c r="G8" s="6" t="str">
        <f>TEXT(INT(VALUE(Obrazac!C17)),"0000")</f>
        <v>0000</v>
      </c>
      <c r="I8" s="9" t="s">
        <v>583</v>
      </c>
      <c r="J8" s="5">
        <f t="shared" si="0"/>
        <v>0</v>
      </c>
    </row>
    <row r="9" spans="1:10" ht="12.75">
      <c r="A9" s="5">
        <f>Obrazac!G32</f>
        <v>8</v>
      </c>
      <c r="B9" s="8">
        <f>Obrazac!H32</f>
        <v>0</v>
      </c>
      <c r="C9" s="8">
        <f>Obrazac!I32</f>
        <v>0</v>
      </c>
      <c r="D9" s="8">
        <v>0</v>
      </c>
      <c r="E9" s="8">
        <v>0</v>
      </c>
      <c r="F9" s="7">
        <f t="shared" si="1"/>
        <v>0</v>
      </c>
      <c r="G9" s="6" t="str">
        <f>TEXT(INT(VALUE(Obrazac!J15)),"00")</f>
        <v>00</v>
      </c>
      <c r="I9" s="9" t="s">
        <v>584</v>
      </c>
      <c r="J9" s="5">
        <f t="shared" si="0"/>
        <v>0</v>
      </c>
    </row>
    <row r="10" spans="1:10" ht="12.75">
      <c r="A10" s="5">
        <f>Obrazac!G33</f>
        <v>9</v>
      </c>
      <c r="B10" s="8">
        <f>Obrazac!H33</f>
        <v>0</v>
      </c>
      <c r="C10" s="8">
        <f>Obrazac!I33</f>
        <v>0</v>
      </c>
      <c r="D10" s="8">
        <v>0</v>
      </c>
      <c r="E10" s="8">
        <v>0</v>
      </c>
      <c r="F10" s="7">
        <f t="shared" si="1"/>
        <v>0</v>
      </c>
      <c r="G10" s="6" t="str">
        <f>TEXT(INT(VALUE(Obrazac!C15)),"000")</f>
        <v>000</v>
      </c>
      <c r="I10" s="9" t="s">
        <v>585</v>
      </c>
      <c r="J10" s="5">
        <f t="shared" si="0"/>
        <v>0</v>
      </c>
    </row>
    <row r="11" spans="1:10" ht="12.75">
      <c r="A11" s="5">
        <f>Obrazac!G34</f>
        <v>10</v>
      </c>
      <c r="B11" s="8">
        <f>Obrazac!H34</f>
        <v>0</v>
      </c>
      <c r="C11" s="8">
        <f>Obrazac!I34</f>
        <v>0</v>
      </c>
      <c r="D11" s="8">
        <v>0</v>
      </c>
      <c r="E11" s="8">
        <v>0</v>
      </c>
      <c r="F11" s="7">
        <f t="shared" si="1"/>
        <v>0</v>
      </c>
      <c r="G11" s="6" t="s">
        <v>1592</v>
      </c>
      <c r="I11" s="13" t="s">
        <v>586</v>
      </c>
      <c r="J11" s="5">
        <f t="shared" si="0"/>
        <v>0</v>
      </c>
    </row>
    <row r="12" spans="1:10" ht="12.75">
      <c r="A12" s="5">
        <f>Obrazac!G35</f>
        <v>11</v>
      </c>
      <c r="B12" s="8">
        <f>Obrazac!H35</f>
        <v>0</v>
      </c>
      <c r="C12" s="8">
        <f>Obrazac!I35</f>
        <v>0</v>
      </c>
      <c r="D12" s="8">
        <v>0</v>
      </c>
      <c r="E12" s="8">
        <v>0</v>
      </c>
      <c r="F12" s="7">
        <f t="shared" si="1"/>
        <v>0</v>
      </c>
      <c r="G12" s="6" t="s">
        <v>1592</v>
      </c>
      <c r="I12" s="13" t="s">
        <v>587</v>
      </c>
      <c r="J12" s="5">
        <f t="shared" si="0"/>
        <v>0</v>
      </c>
    </row>
    <row r="13" spans="1:10" ht="12.75">
      <c r="A13" s="5">
        <f>Obrazac!G36</f>
        <v>12</v>
      </c>
      <c r="B13" s="8">
        <f>Obrazac!H36</f>
        <v>0</v>
      </c>
      <c r="C13" s="8">
        <f>Obrazac!I36</f>
        <v>0</v>
      </c>
      <c r="D13" s="8">
        <v>0</v>
      </c>
      <c r="E13" s="8">
        <v>0</v>
      </c>
      <c r="F13" s="7">
        <f t="shared" si="1"/>
        <v>0</v>
      </c>
      <c r="G13" s="6" t="s">
        <v>1592</v>
      </c>
      <c r="I13" s="13" t="s">
        <v>588</v>
      </c>
      <c r="J13" s="5">
        <f t="shared" si="0"/>
        <v>0</v>
      </c>
    </row>
    <row r="14" spans="1:10" ht="12.75">
      <c r="A14" s="5">
        <f>Obrazac!G37</f>
        <v>13</v>
      </c>
      <c r="B14" s="8">
        <f>Obrazac!H37</f>
        <v>0</v>
      </c>
      <c r="C14" s="8">
        <f>Obrazac!I37</f>
        <v>0</v>
      </c>
      <c r="D14" s="8">
        <v>0</v>
      </c>
      <c r="E14" s="8">
        <v>0</v>
      </c>
      <c r="F14" s="7">
        <f t="shared" si="1"/>
        <v>0</v>
      </c>
      <c r="G14" s="6" t="s">
        <v>1592</v>
      </c>
      <c r="I14" s="13" t="s">
        <v>589</v>
      </c>
      <c r="J14" s="5">
        <f t="shared" si="0"/>
        <v>0</v>
      </c>
    </row>
    <row r="15" spans="1:10" ht="12.75">
      <c r="A15" s="5">
        <f>Obrazac!G38</f>
        <v>14</v>
      </c>
      <c r="B15" s="8">
        <f>Obrazac!H38</f>
        <v>0</v>
      </c>
      <c r="C15" s="8">
        <f>Obrazac!I38</f>
        <v>0</v>
      </c>
      <c r="D15" s="8">
        <v>0</v>
      </c>
      <c r="E15" s="8">
        <v>0</v>
      </c>
      <c r="F15" s="7">
        <f t="shared" si="1"/>
        <v>0</v>
      </c>
      <c r="G15" s="6" t="s">
        <v>1592</v>
      </c>
      <c r="I15" s="13" t="s">
        <v>590</v>
      </c>
      <c r="J15" s="5">
        <f t="shared" si="0"/>
        <v>0</v>
      </c>
    </row>
    <row r="16" spans="1:10" ht="12.75">
      <c r="A16" s="5">
        <f>Obrazac!G39</f>
        <v>15</v>
      </c>
      <c r="B16" s="8">
        <f>Obrazac!H39</f>
        <v>0</v>
      </c>
      <c r="C16" s="8">
        <f>Obrazac!I39</f>
        <v>0</v>
      </c>
      <c r="D16" s="8">
        <v>0</v>
      </c>
      <c r="E16" s="8">
        <v>0</v>
      </c>
      <c r="F16" s="7">
        <f t="shared" si="1"/>
        <v>0</v>
      </c>
      <c r="G16" s="6" t="s">
        <v>1592</v>
      </c>
      <c r="I16" s="13" t="s">
        <v>591</v>
      </c>
      <c r="J16" s="5">
        <f t="shared" si="0"/>
        <v>0</v>
      </c>
    </row>
    <row r="17" spans="1:10" ht="12.75">
      <c r="A17" s="5">
        <f>Obrazac!G40</f>
        <v>16</v>
      </c>
      <c r="B17" s="8">
        <f>Obrazac!H40</f>
        <v>0</v>
      </c>
      <c r="C17" s="8">
        <f>Obrazac!I40</f>
        <v>0</v>
      </c>
      <c r="D17" s="8">
        <v>0</v>
      </c>
      <c r="E17" s="8">
        <v>0</v>
      </c>
      <c r="F17" s="7">
        <f t="shared" si="1"/>
        <v>0</v>
      </c>
      <c r="G17" s="6" t="s">
        <v>1592</v>
      </c>
      <c r="I17" s="13" t="s">
        <v>592</v>
      </c>
      <c r="J17" s="5">
        <f t="shared" si="0"/>
        <v>0</v>
      </c>
    </row>
    <row r="18" spans="1:10" ht="12.75">
      <c r="A18" s="5">
        <f>Obrazac!G42</f>
        <v>17</v>
      </c>
      <c r="B18" s="8">
        <f>Obrazac!H42</f>
        <v>0</v>
      </c>
      <c r="C18" s="8">
        <f>Obrazac!I42</f>
        <v>0</v>
      </c>
      <c r="D18" s="8">
        <v>0</v>
      </c>
      <c r="E18" s="8">
        <v>0</v>
      </c>
      <c r="F18" s="7">
        <f t="shared" si="1"/>
        <v>0</v>
      </c>
      <c r="G18" s="6">
        <f>IF(ISERROR(Obrazac!C79),"-",UPPER(TRIM(Obrazac!C79)))</f>
      </c>
      <c r="I18" s="13" t="s">
        <v>593</v>
      </c>
      <c r="J18" s="5">
        <f t="shared" si="0"/>
        <v>0</v>
      </c>
    </row>
    <row r="19" spans="1:10" ht="12.75">
      <c r="A19" s="5">
        <f>Obrazac!G43</f>
        <v>18</v>
      </c>
      <c r="B19" s="8">
        <f>Obrazac!H43</f>
        <v>0</v>
      </c>
      <c r="C19" s="8">
        <f>Obrazac!I43</f>
        <v>0</v>
      </c>
      <c r="D19" s="8">
        <v>0</v>
      </c>
      <c r="E19" s="8">
        <v>0</v>
      </c>
      <c r="F19" s="7">
        <f t="shared" si="1"/>
        <v>0</v>
      </c>
      <c r="I19" s="13" t="s">
        <v>594</v>
      </c>
      <c r="J19" s="5">
        <f t="shared" si="0"/>
        <v>0</v>
      </c>
    </row>
    <row r="20" spans="1:10" ht="12.75">
      <c r="A20" s="5">
        <f>Obrazac!G44</f>
        <v>19</v>
      </c>
      <c r="B20" s="8">
        <f>Obrazac!H44</f>
        <v>0</v>
      </c>
      <c r="C20" s="8">
        <f>Obrazac!I44</f>
        <v>0</v>
      </c>
      <c r="D20" s="8">
        <v>0</v>
      </c>
      <c r="E20" s="8">
        <v>0</v>
      </c>
      <c r="F20" s="7">
        <f t="shared" si="1"/>
        <v>0</v>
      </c>
      <c r="G20" s="6">
        <f>IF(ISERROR(Obrazac!C81),"-",UPPER(TRIM(Obrazac!C81)))</f>
      </c>
      <c r="I20" s="9" t="s">
        <v>595</v>
      </c>
      <c r="J20" s="5">
        <f t="shared" si="0"/>
        <v>0</v>
      </c>
    </row>
    <row r="21" spans="1:10" ht="12.75">
      <c r="A21" s="5">
        <f>Obrazac!G45</f>
        <v>20</v>
      </c>
      <c r="B21" s="8">
        <f>Obrazac!H45</f>
        <v>0</v>
      </c>
      <c r="C21" s="8">
        <f>Obrazac!I45</f>
        <v>0</v>
      </c>
      <c r="D21" s="8">
        <v>0</v>
      </c>
      <c r="E21" s="8">
        <v>0</v>
      </c>
      <c r="F21" s="7">
        <f t="shared" si="1"/>
        <v>0</v>
      </c>
      <c r="G21" s="6">
        <f>IF(ISERROR(Obrazac!I79),"-",UPPER(TRIM(Obrazac!I79)))</f>
      </c>
      <c r="I21" s="9" t="s">
        <v>596</v>
      </c>
      <c r="J21" s="5">
        <f t="shared" si="0"/>
        <v>0</v>
      </c>
    </row>
    <row r="22" spans="1:10" ht="12.75">
      <c r="A22" s="5">
        <f>Obrazac!G46</f>
        <v>21</v>
      </c>
      <c r="B22" s="8">
        <f>Obrazac!H46</f>
        <v>0</v>
      </c>
      <c r="C22" s="8">
        <f>Obrazac!I46</f>
        <v>0</v>
      </c>
      <c r="D22" s="8">
        <v>0</v>
      </c>
      <c r="E22" s="8">
        <v>0</v>
      </c>
      <c r="F22" s="7">
        <f t="shared" si="1"/>
        <v>0</v>
      </c>
      <c r="G22" s="6">
        <f>IF(ISERROR(Obrazac!I81),"-",UPPER(TRIM(Obrazac!I81)))</f>
      </c>
      <c r="I22" s="13" t="s">
        <v>597</v>
      </c>
      <c r="J22" s="5">
        <f t="shared" si="0"/>
        <v>0</v>
      </c>
    </row>
    <row r="23" spans="1:10" ht="12.75">
      <c r="A23" s="5">
        <f>Obrazac!G47</f>
        <v>22</v>
      </c>
      <c r="B23" s="8">
        <f>Obrazac!H47</f>
        <v>0</v>
      </c>
      <c r="C23" s="8">
        <f>Obrazac!I47</f>
        <v>0</v>
      </c>
      <c r="D23" s="8">
        <v>0</v>
      </c>
      <c r="E23" s="8">
        <v>0</v>
      </c>
      <c r="F23" s="7">
        <f t="shared" si="1"/>
        <v>0</v>
      </c>
      <c r="G23" s="6">
        <f>IF(ISERROR(Obrazac!C83),"-",LOWER(TRIM(Obrazac!C83)))</f>
      </c>
      <c r="I23" s="13" t="s">
        <v>598</v>
      </c>
      <c r="J23" s="5">
        <f t="shared" si="0"/>
        <v>0</v>
      </c>
    </row>
    <row r="24" spans="1:10" ht="12.75">
      <c r="A24" s="5">
        <f>Obrazac!G48</f>
        <v>23</v>
      </c>
      <c r="B24" s="8">
        <f>Obrazac!H48</f>
        <v>0</v>
      </c>
      <c r="C24" s="8">
        <f>Obrazac!I48</f>
        <v>0</v>
      </c>
      <c r="D24" s="8">
        <v>0</v>
      </c>
      <c r="E24" s="8">
        <v>0</v>
      </c>
      <c r="F24" s="7">
        <f t="shared" si="1"/>
        <v>0</v>
      </c>
      <c r="I24" s="13" t="s">
        <v>599</v>
      </c>
      <c r="J24" s="5">
        <f t="shared" si="0"/>
        <v>0</v>
      </c>
    </row>
    <row r="25" spans="1:10" ht="12.75">
      <c r="A25" s="5">
        <f>Obrazac!G49</f>
        <v>24</v>
      </c>
      <c r="B25" s="8">
        <f>Obrazac!H49</f>
        <v>0</v>
      </c>
      <c r="C25" s="8">
        <f>Obrazac!I49</f>
        <v>0</v>
      </c>
      <c r="D25" s="8">
        <v>0</v>
      </c>
      <c r="E25" s="8">
        <v>0</v>
      </c>
      <c r="F25" s="7">
        <f t="shared" si="1"/>
        <v>0</v>
      </c>
      <c r="I25" s="13" t="s">
        <v>600</v>
      </c>
      <c r="J25" s="5">
        <f t="shared" si="0"/>
        <v>0</v>
      </c>
    </row>
    <row r="26" spans="1:10" ht="12.75">
      <c r="A26" s="5">
        <f>Obrazac!G50</f>
        <v>25</v>
      </c>
      <c r="B26" s="8">
        <f>Obrazac!H50</f>
        <v>0</v>
      </c>
      <c r="C26" s="8">
        <f>Obrazac!I50</f>
        <v>0</v>
      </c>
      <c r="D26" s="8">
        <v>0</v>
      </c>
      <c r="E26" s="8">
        <v>0</v>
      </c>
      <c r="F26" s="7">
        <f t="shared" si="1"/>
        <v>0</v>
      </c>
      <c r="G26" s="6">
        <f>MID(TRIM(Obrazac!J7),1,4)</f>
      </c>
      <c r="I26" s="9" t="s">
        <v>601</v>
      </c>
      <c r="J26" s="5">
        <f t="shared" si="0"/>
        <v>0</v>
      </c>
    </row>
    <row r="27" spans="1:10" ht="12.75">
      <c r="A27" s="5">
        <f>Obrazac!G51</f>
        <v>26</v>
      </c>
      <c r="B27" s="8">
        <f>Obrazac!H51</f>
        <v>0</v>
      </c>
      <c r="C27" s="8">
        <f>Obrazac!I51</f>
        <v>0</v>
      </c>
      <c r="D27" s="8">
        <v>0</v>
      </c>
      <c r="E27" s="8">
        <v>0</v>
      </c>
      <c r="F27" s="7">
        <f t="shared" si="1"/>
        <v>0</v>
      </c>
      <c r="G27" s="108">
        <f>SUM(F2:F49)</f>
        <v>0</v>
      </c>
      <c r="I27" s="9" t="s">
        <v>602</v>
      </c>
      <c r="J27" s="5">
        <f t="shared" si="0"/>
        <v>0</v>
      </c>
    </row>
    <row r="28" spans="1:10" ht="12.75">
      <c r="A28" s="5">
        <f>Obrazac!G52</f>
        <v>27</v>
      </c>
      <c r="B28" s="8">
        <f>Obrazac!H52</f>
        <v>0</v>
      </c>
      <c r="C28" s="8">
        <f>Obrazac!I52</f>
        <v>0</v>
      </c>
      <c r="D28" s="8">
        <v>0</v>
      </c>
      <c r="E28" s="8">
        <v>0</v>
      </c>
      <c r="F28" s="7">
        <f t="shared" si="1"/>
        <v>0</v>
      </c>
      <c r="G28" s="6" t="s">
        <v>1592</v>
      </c>
      <c r="H28" s="16"/>
      <c r="I28" s="9" t="s">
        <v>603</v>
      </c>
      <c r="J28" s="5">
        <f t="shared" si="0"/>
        <v>0</v>
      </c>
    </row>
    <row r="29" spans="1:10" ht="12.75">
      <c r="A29" s="5">
        <f>Obrazac!G53</f>
        <v>28</v>
      </c>
      <c r="B29" s="8">
        <f>Obrazac!H53</f>
        <v>0</v>
      </c>
      <c r="C29" s="8">
        <f>Obrazac!I53</f>
        <v>0</v>
      </c>
      <c r="D29" s="8">
        <v>0</v>
      </c>
      <c r="E29" s="8">
        <v>0</v>
      </c>
      <c r="F29" s="7">
        <f t="shared" si="1"/>
        <v>0</v>
      </c>
      <c r="G29" s="6">
        <f>MID(TRIM(Obrazac!J7),6,2)</f>
      </c>
      <c r="I29" s="9" t="s">
        <v>604</v>
      </c>
      <c r="J29" s="5">
        <f t="shared" si="0"/>
        <v>0</v>
      </c>
    </row>
    <row r="30" spans="1:10" ht="12.75">
      <c r="A30" s="5">
        <f>Obrazac!G54</f>
        <v>29</v>
      </c>
      <c r="B30" s="8">
        <f>Obrazac!H54</f>
        <v>0</v>
      </c>
      <c r="C30" s="8">
        <f>Obrazac!I54</f>
        <v>0</v>
      </c>
      <c r="D30" s="8">
        <v>0</v>
      </c>
      <c r="E30" s="8">
        <v>0</v>
      </c>
      <c r="F30" s="7">
        <f t="shared" si="1"/>
        <v>0</v>
      </c>
      <c r="G30" s="6">
        <v>200</v>
      </c>
      <c r="I30" s="9" t="s">
        <v>605</v>
      </c>
      <c r="J30" s="5">
        <f t="shared" si="0"/>
        <v>0</v>
      </c>
    </row>
    <row r="31" spans="1:10" ht="12.75">
      <c r="A31" s="5">
        <f>Obrazac!G55</f>
        <v>30</v>
      </c>
      <c r="B31" s="8">
        <f>Obrazac!H55</f>
        <v>0</v>
      </c>
      <c r="C31" s="8">
        <f>Obrazac!I55</f>
        <v>0</v>
      </c>
      <c r="D31" s="8">
        <v>0</v>
      </c>
      <c r="E31" s="8">
        <v>0</v>
      </c>
      <c r="F31" s="7">
        <f t="shared" si="1"/>
        <v>0</v>
      </c>
      <c r="G31" s="6">
        <v>709</v>
      </c>
      <c r="I31" s="9" t="s">
        <v>1584</v>
      </c>
      <c r="J31" s="5">
        <f t="shared" si="0"/>
        <v>0</v>
      </c>
    </row>
    <row r="32" spans="1:10" ht="12.75">
      <c r="A32" s="5">
        <f>Obrazac!G56</f>
        <v>31</v>
      </c>
      <c r="B32" s="8">
        <f>Obrazac!H56</f>
        <v>0</v>
      </c>
      <c r="C32" s="8">
        <f>Obrazac!I56</f>
        <v>0</v>
      </c>
      <c r="D32" s="8">
        <v>0</v>
      </c>
      <c r="E32" s="8">
        <v>0</v>
      </c>
      <c r="F32" s="7">
        <f t="shared" si="1"/>
        <v>0</v>
      </c>
      <c r="G32" s="6">
        <v>0</v>
      </c>
      <c r="I32" s="9" t="s">
        <v>1585</v>
      </c>
      <c r="J32" s="5">
        <f t="shared" si="0"/>
        <v>0</v>
      </c>
    </row>
    <row r="33" spans="1:10" ht="12.75">
      <c r="A33" s="5">
        <f>Obrazac!G57</f>
        <v>32</v>
      </c>
      <c r="B33" s="8">
        <f>Obrazac!H57</f>
        <v>0</v>
      </c>
      <c r="C33" s="8">
        <f>Obrazac!I57</f>
        <v>0</v>
      </c>
      <c r="D33" s="8">
        <v>0</v>
      </c>
      <c r="E33" s="8">
        <v>0</v>
      </c>
      <c r="F33" s="7">
        <f t="shared" si="1"/>
        <v>0</v>
      </c>
      <c r="G33" s="6">
        <v>0</v>
      </c>
      <c r="I33" s="9" t="s">
        <v>1586</v>
      </c>
      <c r="J33" s="5">
        <f t="shared" si="0"/>
        <v>0</v>
      </c>
    </row>
    <row r="34" spans="1:10" ht="12.75">
      <c r="A34" s="5">
        <f>Obrazac!G58</f>
        <v>33</v>
      </c>
      <c r="B34" s="8">
        <f>Obrazac!H58</f>
        <v>0</v>
      </c>
      <c r="C34" s="8">
        <f>Obrazac!I58</f>
        <v>0</v>
      </c>
      <c r="D34" s="8">
        <v>0</v>
      </c>
      <c r="E34" s="8">
        <v>0</v>
      </c>
      <c r="F34" s="7">
        <f aca="true" t="shared" si="2" ref="F34:F48">A34/100*B34+A34/50*C34</f>
        <v>0</v>
      </c>
      <c r="G34" s="6">
        <v>0</v>
      </c>
      <c r="I34" s="9" t="s">
        <v>1587</v>
      </c>
      <c r="J34" s="5">
        <f t="shared" si="0"/>
        <v>0</v>
      </c>
    </row>
    <row r="35" spans="1:10" ht="12.75">
      <c r="A35" s="5">
        <f>Obrazac!G59</f>
        <v>34</v>
      </c>
      <c r="B35" s="8">
        <f>Obrazac!H59</f>
        <v>0</v>
      </c>
      <c r="C35" s="8">
        <f>Obrazac!I59</f>
        <v>0</v>
      </c>
      <c r="D35" s="8">
        <v>0</v>
      </c>
      <c r="E35" s="8">
        <v>0</v>
      </c>
      <c r="F35" s="7">
        <f t="shared" si="2"/>
        <v>0</v>
      </c>
      <c r="G35" s="6">
        <v>0</v>
      </c>
      <c r="I35" s="9" t="s">
        <v>1588</v>
      </c>
      <c r="J35" s="5">
        <f t="shared" si="0"/>
        <v>0</v>
      </c>
    </row>
    <row r="36" spans="1:10" ht="12.75">
      <c r="A36" s="5">
        <f>Obrazac!G60</f>
        <v>35</v>
      </c>
      <c r="B36" s="8">
        <f>Obrazac!H60</f>
        <v>0</v>
      </c>
      <c r="C36" s="8">
        <f>Obrazac!I60</f>
        <v>0</v>
      </c>
      <c r="D36" s="8">
        <v>0</v>
      </c>
      <c r="E36" s="8">
        <v>0</v>
      </c>
      <c r="F36" s="7">
        <f t="shared" si="2"/>
        <v>0</v>
      </c>
      <c r="G36" s="6">
        <v>0</v>
      </c>
      <c r="I36" s="9" t="s">
        <v>1589</v>
      </c>
      <c r="J36" s="5">
        <f t="shared" si="0"/>
        <v>0</v>
      </c>
    </row>
    <row r="37" spans="1:10" ht="12.75">
      <c r="A37" s="5">
        <f>Obrazac!G61</f>
        <v>36</v>
      </c>
      <c r="B37" s="8">
        <f>Obrazac!H61</f>
        <v>0</v>
      </c>
      <c r="C37" s="8">
        <f>Obrazac!I61</f>
        <v>0</v>
      </c>
      <c r="D37" s="8">
        <v>0</v>
      </c>
      <c r="E37" s="8">
        <v>0</v>
      </c>
      <c r="F37" s="7">
        <f t="shared" si="2"/>
        <v>0</v>
      </c>
      <c r="G37" s="6" t="str">
        <f>TEXT(10000*SUM(J2:J49),"00000")</f>
        <v>00000</v>
      </c>
      <c r="I37" s="9" t="s">
        <v>1590</v>
      </c>
      <c r="J37" s="5">
        <f t="shared" si="0"/>
        <v>0</v>
      </c>
    </row>
    <row r="38" spans="1:10" ht="12.75">
      <c r="A38" s="5">
        <f>Obrazac!G62</f>
        <v>37</v>
      </c>
      <c r="B38" s="8">
        <f>Obrazac!H62</f>
        <v>0</v>
      </c>
      <c r="C38" s="8">
        <f>Obrazac!I62</f>
        <v>0</v>
      </c>
      <c r="D38" s="8">
        <v>0</v>
      </c>
      <c r="E38" s="8">
        <v>0</v>
      </c>
      <c r="F38" s="7">
        <f t="shared" si="2"/>
        <v>0</v>
      </c>
      <c r="G38" s="6" t="str">
        <f>TEXT(INT(VALUE(Obrazac!H7)),"00000000000")</f>
        <v>00000000000</v>
      </c>
      <c r="I38" s="9" t="s">
        <v>481</v>
      </c>
      <c r="J38" s="5">
        <f t="shared" si="0"/>
        <v>0</v>
      </c>
    </row>
    <row r="39" spans="1:10" ht="12.75">
      <c r="A39" s="5">
        <f>Obrazac!G63</f>
        <v>38</v>
      </c>
      <c r="B39" s="8">
        <f>Obrazac!H63</f>
        <v>0</v>
      </c>
      <c r="C39" s="8">
        <f>Obrazac!I63</f>
        <v>0</v>
      </c>
      <c r="D39" s="8">
        <v>0</v>
      </c>
      <c r="E39" s="8">
        <v>0</v>
      </c>
      <c r="F39" s="7">
        <f t="shared" si="2"/>
        <v>0</v>
      </c>
      <c r="G39" s="6" t="str">
        <f>TEXT(INT(VALUE(Obrazac!C7)),"00000")</f>
        <v>00000</v>
      </c>
      <c r="I39" s="9" t="s">
        <v>482</v>
      </c>
      <c r="J39" s="5">
        <f t="shared" si="0"/>
        <v>0</v>
      </c>
    </row>
    <row r="40" spans="1:10" ht="12.75">
      <c r="A40" s="5">
        <f>Obrazac!G64</f>
        <v>39</v>
      </c>
      <c r="B40" s="8">
        <f>Obrazac!H64</f>
        <v>0</v>
      </c>
      <c r="C40" s="8">
        <f>Obrazac!I64</f>
        <v>0</v>
      </c>
      <c r="D40" s="8">
        <v>0</v>
      </c>
      <c r="E40" s="8">
        <v>0</v>
      </c>
      <c r="F40" s="7">
        <f t="shared" si="2"/>
        <v>0</v>
      </c>
      <c r="J40" s="5">
        <f t="shared" si="0"/>
        <v>0</v>
      </c>
    </row>
    <row r="41" spans="1:10" ht="12.75">
      <c r="A41" s="5">
        <f>Obrazac!G65</f>
        <v>40</v>
      </c>
      <c r="B41" s="8">
        <f>Obrazac!H65</f>
        <v>0</v>
      </c>
      <c r="C41" s="8">
        <f>Obrazac!I65</f>
        <v>0</v>
      </c>
      <c r="D41" s="8">
        <v>0</v>
      </c>
      <c r="E41" s="8">
        <v>0</v>
      </c>
      <c r="F41" s="7">
        <f t="shared" si="2"/>
        <v>0</v>
      </c>
      <c r="J41" s="5">
        <f t="shared" si="0"/>
        <v>0</v>
      </c>
    </row>
    <row r="42" spans="1:10" ht="12.75">
      <c r="A42" s="5">
        <f>Obrazac!G68</f>
        <v>41</v>
      </c>
      <c r="B42" s="8">
        <f>Obrazac!H68</f>
        <v>0</v>
      </c>
      <c r="C42" s="8">
        <f>Obrazac!I68</f>
        <v>0</v>
      </c>
      <c r="D42" s="8">
        <v>0</v>
      </c>
      <c r="E42" s="8">
        <v>0</v>
      </c>
      <c r="F42" s="7">
        <f t="shared" si="2"/>
        <v>0</v>
      </c>
      <c r="J42" s="5">
        <f t="shared" si="0"/>
        <v>0</v>
      </c>
    </row>
    <row r="43" spans="1:10" ht="12.75">
      <c r="A43" s="5">
        <f>Obrazac!G69</f>
        <v>42</v>
      </c>
      <c r="B43" s="8">
        <f>Obrazac!H69</f>
        <v>0</v>
      </c>
      <c r="C43" s="8">
        <f>Obrazac!I69</f>
        <v>0</v>
      </c>
      <c r="D43" s="8">
        <v>0</v>
      </c>
      <c r="E43" s="8">
        <v>0</v>
      </c>
      <c r="F43" s="7">
        <f t="shared" si="2"/>
        <v>0</v>
      </c>
      <c r="J43" s="5">
        <f t="shared" si="0"/>
        <v>0</v>
      </c>
    </row>
    <row r="44" spans="1:10" ht="12.75">
      <c r="A44" s="5">
        <f>Obrazac!G70</f>
        <v>43</v>
      </c>
      <c r="B44" s="8">
        <f>Obrazac!H70</f>
        <v>0</v>
      </c>
      <c r="C44" s="8">
        <f>Obrazac!I70</f>
        <v>0</v>
      </c>
      <c r="D44" s="8">
        <v>0</v>
      </c>
      <c r="E44" s="8">
        <v>0</v>
      </c>
      <c r="F44" s="7">
        <f t="shared" si="2"/>
        <v>0</v>
      </c>
      <c r="J44" s="5">
        <f t="shared" si="0"/>
        <v>0</v>
      </c>
    </row>
    <row r="45" spans="1:10" ht="12.75">
      <c r="A45" s="5">
        <f>Obrazac!G71</f>
        <v>44</v>
      </c>
      <c r="B45" s="8">
        <f>Obrazac!H71</f>
        <v>0</v>
      </c>
      <c r="C45" s="8">
        <f>Obrazac!I71</f>
        <v>0</v>
      </c>
      <c r="D45" s="8">
        <v>0</v>
      </c>
      <c r="E45" s="8">
        <v>0</v>
      </c>
      <c r="F45" s="7">
        <f t="shared" si="2"/>
        <v>0</v>
      </c>
      <c r="J45" s="5">
        <f t="shared" si="0"/>
        <v>0</v>
      </c>
    </row>
    <row r="46" spans="1:10" ht="12.75">
      <c r="A46" s="5">
        <f>Obrazac!G72</f>
        <v>45</v>
      </c>
      <c r="B46" s="8">
        <f>Obrazac!H72</f>
        <v>0</v>
      </c>
      <c r="C46" s="8">
        <f>Obrazac!I72</f>
        <v>0</v>
      </c>
      <c r="D46" s="8">
        <v>0</v>
      </c>
      <c r="E46" s="8">
        <v>0</v>
      </c>
      <c r="F46" s="7">
        <f t="shared" si="2"/>
        <v>0</v>
      </c>
      <c r="J46" s="5">
        <f t="shared" si="0"/>
        <v>0</v>
      </c>
    </row>
    <row r="47" spans="1:10" ht="12.75">
      <c r="A47" s="5">
        <f>Obrazac!G73</f>
        <v>46</v>
      </c>
      <c r="B47" s="8">
        <f>Obrazac!H73</f>
        <v>0</v>
      </c>
      <c r="C47" s="8">
        <f>Obrazac!I73</f>
        <v>0</v>
      </c>
      <c r="D47" s="8">
        <v>0</v>
      </c>
      <c r="E47" s="8">
        <v>0</v>
      </c>
      <c r="F47" s="7">
        <f t="shared" si="2"/>
        <v>0</v>
      </c>
      <c r="J47" s="5">
        <f t="shared" si="0"/>
        <v>0</v>
      </c>
    </row>
    <row r="48" spans="1:10" ht="12.75">
      <c r="A48" s="5">
        <f>Obrazac!G75</f>
        <v>47</v>
      </c>
      <c r="B48" s="8">
        <f>Obrazac!H75</f>
        <v>0</v>
      </c>
      <c r="C48" s="8">
        <f>Obrazac!I75</f>
        <v>0</v>
      </c>
      <c r="D48" s="8">
        <v>0</v>
      </c>
      <c r="E48" s="8">
        <v>0</v>
      </c>
      <c r="F48" s="7">
        <f t="shared" si="2"/>
        <v>0</v>
      </c>
      <c r="J48" s="5">
        <f t="shared" si="0"/>
        <v>0</v>
      </c>
    </row>
    <row r="49" spans="1:10" ht="12.75">
      <c r="A49" s="5">
        <f>Obrazac!G76</f>
        <v>48</v>
      </c>
      <c r="B49" s="8">
        <f>Obrazac!H76</f>
        <v>0</v>
      </c>
      <c r="C49" s="8">
        <f>Obrazac!I76</f>
        <v>0</v>
      </c>
      <c r="D49" s="8">
        <v>0</v>
      </c>
      <c r="E49" s="8">
        <v>0</v>
      </c>
      <c r="F49" s="7">
        <f>A49/100*B49+A49/50*C49</f>
        <v>0</v>
      </c>
      <c r="J49" s="5">
        <f t="shared" si="0"/>
        <v>0</v>
      </c>
    </row>
  </sheetData>
  <sheetProtection password="C79A" sheet="1" objects="1" scenarios="1"/>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9"/>
  <sheetViews>
    <sheetView showGridLines="0" showRowColHeaders="0" zoomScalePageLayoutView="0" workbookViewId="0" topLeftCell="A1">
      <pane ySplit="1" topLeftCell="BM2" activePane="bottomLeft" state="frozen"/>
      <selection pane="topLeft" activeCell="A1" sqref="A1"/>
      <selection pane="bottomLeft" activeCell="A1" sqref="A1"/>
    </sheetView>
  </sheetViews>
  <sheetFormatPr defaultColWidth="8.7109375" defaultRowHeight="12.75" zeroHeight="1"/>
  <cols>
    <col min="1" max="8" width="12.7109375" style="0" customWidth="1"/>
    <col min="9" max="9" width="0.85546875" style="0" customWidth="1"/>
    <col min="10" max="16384" width="0" style="0" hidden="1" customWidth="1"/>
  </cols>
  <sheetData>
    <row r="1" spans="1:8" ht="34.5" customHeight="1">
      <c r="A1" s="17" t="s">
        <v>15</v>
      </c>
      <c r="B1" s="18" t="s">
        <v>16</v>
      </c>
      <c r="C1" s="18" t="s">
        <v>165</v>
      </c>
      <c r="D1" s="18" t="s">
        <v>173</v>
      </c>
      <c r="E1" s="18" t="s">
        <v>41</v>
      </c>
      <c r="F1" s="18" t="s">
        <v>17</v>
      </c>
      <c r="G1" s="18" t="s">
        <v>1261</v>
      </c>
      <c r="H1" s="18" t="s">
        <v>18</v>
      </c>
    </row>
    <row r="2" spans="1:8" ht="104.25" customHeight="1">
      <c r="A2" s="193" t="s">
        <v>136</v>
      </c>
      <c r="B2" s="194"/>
      <c r="C2" s="194"/>
      <c r="D2" s="194"/>
      <c r="E2" s="194"/>
      <c r="F2" s="194"/>
      <c r="G2" s="194"/>
      <c r="H2" s="195"/>
    </row>
    <row r="3" spans="1:8" ht="48.75" customHeight="1">
      <c r="A3" s="190"/>
      <c r="B3" s="191"/>
      <c r="C3" s="191"/>
      <c r="D3" s="191"/>
      <c r="E3" s="191"/>
      <c r="F3" s="191"/>
      <c r="G3" s="191"/>
      <c r="H3" s="192"/>
    </row>
    <row r="4" spans="1:8" ht="41.25" customHeight="1">
      <c r="A4" s="188" t="s">
        <v>138</v>
      </c>
      <c r="B4" s="189"/>
      <c r="C4" s="189"/>
      <c r="D4" s="189"/>
      <c r="E4" s="189"/>
      <c r="F4" s="189"/>
      <c r="G4" s="189"/>
      <c r="H4" s="184"/>
    </row>
    <row r="5" spans="1:8" ht="90" customHeight="1" thickBot="1">
      <c r="A5" s="185"/>
      <c r="B5" s="189"/>
      <c r="C5" s="189"/>
      <c r="D5" s="189"/>
      <c r="E5" s="189"/>
      <c r="F5" s="189"/>
      <c r="G5" s="189"/>
      <c r="H5" s="184"/>
    </row>
    <row r="6" spans="1:8" ht="34.5" customHeight="1" thickBot="1" thickTop="1">
      <c r="A6" s="186" t="s">
        <v>137</v>
      </c>
      <c r="B6" s="187"/>
      <c r="C6" s="187"/>
      <c r="D6" s="187"/>
      <c r="E6" s="187"/>
      <c r="F6" s="187"/>
      <c r="G6" s="187"/>
      <c r="H6" s="182"/>
    </row>
    <row r="7" spans="1:8" ht="49.5" customHeight="1" thickBot="1" thickTop="1">
      <c r="A7" s="190"/>
      <c r="B7" s="183"/>
      <c r="C7" s="183"/>
      <c r="D7" s="183"/>
      <c r="E7" s="183"/>
      <c r="F7" s="183"/>
      <c r="G7" s="183"/>
      <c r="H7" s="199"/>
    </row>
    <row r="8" spans="1:8" ht="75" customHeight="1" thickBot="1" thickTop="1">
      <c r="A8" s="200" t="s">
        <v>2008</v>
      </c>
      <c r="B8" s="201"/>
      <c r="C8" s="201"/>
      <c r="D8" s="201"/>
      <c r="E8" s="201"/>
      <c r="F8" s="201"/>
      <c r="G8" s="201"/>
      <c r="H8" s="202"/>
    </row>
    <row r="9" spans="1:8" ht="178.5" customHeight="1" thickTop="1">
      <c r="A9" s="196"/>
      <c r="B9" s="197"/>
      <c r="C9" s="197"/>
      <c r="D9" s="197"/>
      <c r="E9" s="197"/>
      <c r="F9" s="197"/>
      <c r="G9" s="197"/>
      <c r="H9" s="198"/>
    </row>
    <row r="10" ht="12.75"/>
  </sheetData>
  <sheetProtection password="C79A" sheet="1" objects="1" scenarios="1"/>
  <mergeCells count="7">
    <mergeCell ref="A2:H2"/>
    <mergeCell ref="A9:H9"/>
    <mergeCell ref="A3:H3"/>
    <mergeCell ref="A4:H5"/>
    <mergeCell ref="A6:H6"/>
    <mergeCell ref="A7:H7"/>
    <mergeCell ref="A8:H8"/>
  </mergeCells>
  <hyperlinks>
    <hyperlink ref="E1" location="Obrazac!A1" tooltip="Radni list Obrazac za unos podataka (AOP-a)" display="Obrazac"/>
    <hyperlink ref="F1" location="Kontrole!A1" tooltip="Lista kontrola na obrascu" display="Kontrole"/>
    <hyperlink ref="B1" location="Novosti!A1" tooltip="Novosti vezane uz FINA proizvode i obrasce" display="Novosti"/>
    <hyperlink ref="C1" location="Upute!A1" tooltip="Upute o popunjavanju obrasca S-PR-RAS" display="Upute"/>
    <hyperlink ref="G1" location="Sifre!A1" tooltip="Šifarnik gradova/općina i djelatnosti" display="Sifre"/>
    <hyperlink ref="D1" location="RefStr!A1" tooltip="Radni list Referetna stranica" display="Referentna stranica"/>
    <hyperlink ref="H1" location="Promjene!A1" tooltip="Lista promjena obrasca po verzijama" display="Promjene"/>
    <hyperlink ref="A6:H6" r:id="rId1" display="Link na Internet stranice Ministarstva financija (neprofitno računovodstvo)"/>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3.xml><?xml version="1.0" encoding="utf-8"?>
<worksheet xmlns="http://schemas.openxmlformats.org/spreadsheetml/2006/main" xmlns:r="http://schemas.openxmlformats.org/officeDocument/2006/relationships">
  <sheetPr codeName="Sheet1">
    <pageSetUpPr fitToPage="1"/>
  </sheetPr>
  <dimension ref="A1:I16"/>
  <sheetViews>
    <sheetView showGridLines="0" showRowColHeaders="0" tabSelected="1" zoomScalePageLayoutView="0" workbookViewId="0" topLeftCell="A1">
      <pane ySplit="3" topLeftCell="BM4" activePane="bottomLeft" state="frozen"/>
      <selection pane="topLeft" activeCell="A1" sqref="A1"/>
      <selection pane="bottomLeft" activeCell="A1" sqref="A1"/>
    </sheetView>
  </sheetViews>
  <sheetFormatPr defaultColWidth="0" defaultRowHeight="12.75" zeroHeight="1"/>
  <cols>
    <col min="1" max="8" width="14.7109375" style="0" customWidth="1"/>
    <col min="9" max="9" width="0.9921875" style="0" customWidth="1"/>
  </cols>
  <sheetData>
    <row r="1" spans="1:9" ht="36.75" customHeight="1">
      <c r="A1" s="17" t="s">
        <v>15</v>
      </c>
      <c r="B1" s="18" t="s">
        <v>16</v>
      </c>
      <c r="C1" s="18" t="s">
        <v>165</v>
      </c>
      <c r="D1" s="18" t="s">
        <v>173</v>
      </c>
      <c r="E1" s="18" t="s">
        <v>41</v>
      </c>
      <c r="F1" s="18" t="s">
        <v>17</v>
      </c>
      <c r="G1" s="18" t="s">
        <v>1261</v>
      </c>
      <c r="H1" s="18" t="s">
        <v>18</v>
      </c>
      <c r="I1" s="1"/>
    </row>
    <row r="2" spans="1:8" s="1" customFormat="1" ht="24.75" customHeight="1">
      <c r="A2" s="206" t="s">
        <v>434</v>
      </c>
      <c r="B2" s="207"/>
      <c r="C2" s="207"/>
      <c r="D2" s="207"/>
      <c r="E2" s="207"/>
      <c r="F2" s="207"/>
      <c r="G2" s="207"/>
      <c r="H2" s="208"/>
    </row>
    <row r="3" spans="1:8" s="1" customFormat="1" ht="16.5" customHeight="1">
      <c r="A3" s="209" t="str">
        <f>"Verzija Excel datoteke: "&amp;MID(PraviPod!G30,1,1)&amp;"."&amp;MID(PraviPod!G30,2,1)&amp;"."&amp;MID(PraviPod!G30,3,1)&amp;"."</f>
        <v>Verzija Excel datoteke: 2.0.0.</v>
      </c>
      <c r="B3" s="207"/>
      <c r="C3" s="207"/>
      <c r="D3" s="207"/>
      <c r="E3" s="207"/>
      <c r="F3" s="207"/>
      <c r="G3" s="207"/>
      <c r="H3" s="208"/>
    </row>
    <row r="4" spans="1:8" ht="68.25" customHeight="1">
      <c r="A4" s="210" t="s">
        <v>196</v>
      </c>
      <c r="B4" s="211"/>
      <c r="C4" s="211"/>
      <c r="D4" s="211"/>
      <c r="E4" s="211"/>
      <c r="F4" s="211"/>
      <c r="G4" s="211"/>
      <c r="H4" s="212"/>
    </row>
    <row r="5" spans="1:8" ht="85.5" customHeight="1">
      <c r="A5" s="213" t="s">
        <v>557</v>
      </c>
      <c r="B5" s="214"/>
      <c r="C5" s="214"/>
      <c r="D5" s="214"/>
      <c r="E5" s="214"/>
      <c r="F5" s="214"/>
      <c r="G5" s="214"/>
      <c r="H5" s="215"/>
    </row>
    <row r="6" spans="1:8" ht="52.5" customHeight="1">
      <c r="A6" s="203" t="s">
        <v>556</v>
      </c>
      <c r="B6" s="204"/>
      <c r="C6" s="204"/>
      <c r="D6" s="204"/>
      <c r="E6" s="204"/>
      <c r="F6" s="204"/>
      <c r="G6" s="204"/>
      <c r="H6" s="205"/>
    </row>
    <row r="7" spans="1:8" ht="63" customHeight="1">
      <c r="A7" s="203" t="s">
        <v>135</v>
      </c>
      <c r="B7" s="204"/>
      <c r="C7" s="204"/>
      <c r="D7" s="204"/>
      <c r="E7" s="204"/>
      <c r="F7" s="204"/>
      <c r="G7" s="204"/>
      <c r="H7" s="205"/>
    </row>
    <row r="8" spans="1:8" ht="71.25" customHeight="1">
      <c r="A8" s="219" t="s">
        <v>696</v>
      </c>
      <c r="B8" s="204"/>
      <c r="C8" s="204"/>
      <c r="D8" s="204"/>
      <c r="E8" s="204"/>
      <c r="F8" s="204"/>
      <c r="G8" s="204"/>
      <c r="H8" s="205"/>
    </row>
    <row r="9" spans="1:8" ht="50.25" customHeight="1">
      <c r="A9" s="203" t="s">
        <v>487</v>
      </c>
      <c r="B9" s="204"/>
      <c r="C9" s="204"/>
      <c r="D9" s="204"/>
      <c r="E9" s="204"/>
      <c r="F9" s="204"/>
      <c r="G9" s="204"/>
      <c r="H9" s="205"/>
    </row>
    <row r="10" spans="1:8" ht="101.25" customHeight="1">
      <c r="A10" s="219" t="s">
        <v>1550</v>
      </c>
      <c r="B10" s="204"/>
      <c r="C10" s="204"/>
      <c r="D10" s="204"/>
      <c r="E10" s="204"/>
      <c r="F10" s="204"/>
      <c r="G10" s="204"/>
      <c r="H10" s="205"/>
    </row>
    <row r="11" spans="1:8" ht="49.5" customHeight="1">
      <c r="A11" s="203" t="s">
        <v>697</v>
      </c>
      <c r="B11" s="204"/>
      <c r="C11" s="204"/>
      <c r="D11" s="204"/>
      <c r="E11" s="204"/>
      <c r="F11" s="204"/>
      <c r="G11" s="204"/>
      <c r="H11" s="205"/>
    </row>
    <row r="12" spans="1:8" ht="102" customHeight="1">
      <c r="A12" s="203" t="s">
        <v>194</v>
      </c>
      <c r="B12" s="204"/>
      <c r="C12" s="204"/>
      <c r="D12" s="204"/>
      <c r="E12" s="204"/>
      <c r="F12" s="204"/>
      <c r="G12" s="204"/>
      <c r="H12" s="205"/>
    </row>
    <row r="13" spans="1:8" ht="86.25" customHeight="1">
      <c r="A13" s="203" t="s">
        <v>195</v>
      </c>
      <c r="B13" s="220"/>
      <c r="C13" s="220"/>
      <c r="D13" s="220"/>
      <c r="E13" s="220"/>
      <c r="F13" s="220"/>
      <c r="G13" s="220"/>
      <c r="H13" s="221"/>
    </row>
    <row r="14" spans="1:8" ht="90" customHeight="1">
      <c r="A14" s="203" t="s">
        <v>1549</v>
      </c>
      <c r="B14" s="204"/>
      <c r="C14" s="204"/>
      <c r="D14" s="204"/>
      <c r="E14" s="204"/>
      <c r="F14" s="204"/>
      <c r="G14" s="204"/>
      <c r="H14" s="205"/>
    </row>
    <row r="15" spans="1:8" ht="82.5" customHeight="1">
      <c r="A15" s="216" t="s">
        <v>1465</v>
      </c>
      <c r="B15" s="217"/>
      <c r="C15" s="217"/>
      <c r="D15" s="217"/>
      <c r="E15" s="217"/>
      <c r="F15" s="217"/>
      <c r="G15" s="217"/>
      <c r="H15" s="218"/>
    </row>
    <row r="16" spans="1:8" ht="74.25" customHeight="1">
      <c r="A16" s="216" t="s">
        <v>1464</v>
      </c>
      <c r="B16" s="217"/>
      <c r="C16" s="217"/>
      <c r="D16" s="217"/>
      <c r="E16" s="217"/>
      <c r="F16" s="217"/>
      <c r="G16" s="217"/>
      <c r="H16" s="218"/>
    </row>
    <row r="17" ht="6.75" customHeight="1"/>
  </sheetData>
  <sheetProtection password="C79A" sheet="1" objects="1" scenarios="1"/>
  <mergeCells count="15">
    <mergeCell ref="A7:H7"/>
    <mergeCell ref="A8:H8"/>
    <mergeCell ref="A9:H9"/>
    <mergeCell ref="A14:H14"/>
    <mergeCell ref="A16:H16"/>
    <mergeCell ref="A10:H10"/>
    <mergeCell ref="A11:H11"/>
    <mergeCell ref="A12:H12"/>
    <mergeCell ref="A13:H13"/>
    <mergeCell ref="A15:H15"/>
    <mergeCell ref="A6:H6"/>
    <mergeCell ref="A2:H2"/>
    <mergeCell ref="A3:H3"/>
    <mergeCell ref="A4:H4"/>
    <mergeCell ref="A5:H5"/>
  </mergeCells>
  <hyperlinks>
    <hyperlink ref="E1" location="Obrazac!A1" tooltip="Radni list Obrazac za unos podataka (AOP-a)" display="Obrazac"/>
    <hyperlink ref="F1" location="Kontrole!A1" tooltip="Lista kontrola na obrascu" display="Kontrole"/>
    <hyperlink ref="B1" location="Novosti!A1" tooltip="Novosti vezane uz FINA proizvode i obrasce" display="Novosti"/>
    <hyperlink ref="C1" location="Upute!A1" tooltip="Upute o popunjavanju obrasca S-PR-RAS" display="Upute"/>
    <hyperlink ref="G1" location="Sifre!A1" tooltip="Šifarnik gradova/općina i djelatnosti" display="Sifre"/>
    <hyperlink ref="D1" location="RefStr!A1" tooltip="Radni list Referetna stranica" display="Referentna stranica"/>
    <hyperlink ref="H1" location="Promjene!A1" tooltip="Lista promjena obrasca po verzijama" display="Promjen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A1:J42"/>
  <sheetViews>
    <sheetView showGridLines="0" showRowColHeaders="0" showZeros="0" zoomScalePageLayoutView="0" workbookViewId="0" topLeftCell="A1">
      <pane ySplit="1" topLeftCell="BM2" activePane="bottomLeft" state="frozen"/>
      <selection pane="topLeft" activeCell="A1" sqref="A1"/>
      <selection pane="bottomLeft" activeCell="A1" sqref="A1"/>
    </sheetView>
  </sheetViews>
  <sheetFormatPr defaultColWidth="8.7109375" defaultRowHeight="0" customHeight="1" zeroHeight="1"/>
  <cols>
    <col min="1" max="6" width="12.7109375" style="1" customWidth="1"/>
    <col min="7" max="7" width="6.7109375" style="1" customWidth="1"/>
    <col min="8" max="9" width="16.7109375" style="1" customWidth="1"/>
    <col min="10" max="10" width="0.85546875" style="1" customWidth="1"/>
    <col min="11" max="16384" width="9.140625" style="1" hidden="1" customWidth="1"/>
  </cols>
  <sheetData>
    <row r="1" spans="1:10" ht="36.75" customHeight="1">
      <c r="A1" s="17" t="s">
        <v>15</v>
      </c>
      <c r="B1" s="18" t="s">
        <v>16</v>
      </c>
      <c r="C1" s="18" t="s">
        <v>165</v>
      </c>
      <c r="D1" s="18" t="s">
        <v>173</v>
      </c>
      <c r="E1" s="18" t="s">
        <v>41</v>
      </c>
      <c r="F1" s="18" t="s">
        <v>17</v>
      </c>
      <c r="G1" s="18" t="s">
        <v>1261</v>
      </c>
      <c r="H1" s="18" t="s">
        <v>18</v>
      </c>
      <c r="I1" s="22" t="s">
        <v>18</v>
      </c>
      <c r="J1" s="1"/>
    </row>
    <row r="2" spans="1:9" ht="8.25" customHeight="1">
      <c r="A2" s="23"/>
      <c r="B2" s="24"/>
      <c r="C2" s="24"/>
      <c r="D2" s="24"/>
      <c r="E2" s="24"/>
      <c r="F2" s="24"/>
      <c r="G2" s="25"/>
      <c r="H2" s="26"/>
      <c r="I2" s="27"/>
    </row>
    <row r="3" spans="1:9" ht="39.75" customHeight="1">
      <c r="A3" s="28"/>
      <c r="B3" s="28"/>
      <c r="C3" s="28"/>
      <c r="D3" s="28"/>
      <c r="E3" s="28"/>
      <c r="F3" s="28"/>
      <c r="G3" s="28"/>
      <c r="H3" s="265" t="str">
        <f>Obrazac!I3</f>
        <v>Obrazac 
S-PR-RAS-NPF</v>
      </c>
      <c r="I3" s="266"/>
    </row>
    <row r="4" spans="1:9" ht="34.5" customHeight="1" thickBot="1">
      <c r="A4" s="225" t="str">
        <f>Obrazac!A4</f>
        <v>SKRAĆENI IZVJEŠTAJ O PRIHODIMA I RASHODIMA</v>
      </c>
      <c r="B4" s="225"/>
      <c r="C4" s="225"/>
      <c r="D4" s="225"/>
      <c r="E4" s="225"/>
      <c r="F4" s="225"/>
      <c r="G4" s="225"/>
      <c r="H4" s="225"/>
      <c r="I4" s="119"/>
    </row>
    <row r="5" spans="1:9" ht="34.5" customHeight="1" thickBot="1">
      <c r="A5" s="226" t="str">
        <f>Obrazac!A5</f>
        <v>NEPROFITNIH ORGANIZACIJA</v>
      </c>
      <c r="B5" s="226"/>
      <c r="C5" s="226"/>
      <c r="D5" s="226"/>
      <c r="E5" s="226"/>
      <c r="F5" s="226"/>
      <c r="G5" s="226"/>
      <c r="H5" s="226"/>
      <c r="I5" s="120" t="s">
        <v>486</v>
      </c>
    </row>
    <row r="6" spans="1:9" ht="34.5" customHeight="1">
      <c r="A6" s="227" t="str">
        <f>Obrazac!A6</f>
        <v>za razdoblje _____________________________________</v>
      </c>
      <c r="B6" s="227"/>
      <c r="C6" s="227"/>
      <c r="D6" s="227"/>
      <c r="E6" s="227"/>
      <c r="F6" s="227"/>
      <c r="G6" s="227"/>
      <c r="H6" s="227"/>
      <c r="I6" s="118"/>
    </row>
    <row r="7" spans="1:9" ht="18" customHeight="1">
      <c r="A7" s="275">
        <f>Obrazac!E7</f>
        <v>0</v>
      </c>
      <c r="B7" s="276"/>
      <c r="C7" s="232">
        <f>Obrazac!C7</f>
        <v>0</v>
      </c>
      <c r="D7" s="233"/>
      <c r="E7" s="234">
        <f>Obrazac!H7</f>
        <v>0</v>
      </c>
      <c r="F7" s="235"/>
      <c r="G7" s="236"/>
      <c r="H7" s="237"/>
      <c r="I7" s="31">
        <f>Obrazac!J7</f>
        <v>0</v>
      </c>
    </row>
    <row r="8" spans="1:9" ht="18" customHeight="1">
      <c r="A8" s="230" t="s">
        <v>21</v>
      </c>
      <c r="B8" s="231"/>
      <c r="C8" s="230" t="s">
        <v>484</v>
      </c>
      <c r="D8" s="231"/>
      <c r="E8" s="230" t="s">
        <v>485</v>
      </c>
      <c r="F8" s="231"/>
      <c r="G8" s="28"/>
      <c r="H8" s="28"/>
      <c r="I8" s="34" t="s">
        <v>28</v>
      </c>
    </row>
    <row r="9" spans="1:9" ht="18" customHeight="1">
      <c r="A9" s="272">
        <f>Obrazac!C9</f>
        <v>0</v>
      </c>
      <c r="B9" s="273"/>
      <c r="C9" s="273"/>
      <c r="D9" s="273"/>
      <c r="E9" s="273"/>
      <c r="F9" s="274"/>
      <c r="G9" s="28"/>
      <c r="H9" s="29">
        <f>Obrazac!J15</f>
        <v>0</v>
      </c>
      <c r="I9" s="29">
        <f>Obrazac!C15</f>
        <v>0</v>
      </c>
    </row>
    <row r="10" spans="1:9" ht="18" customHeight="1">
      <c r="A10" s="230" t="s">
        <v>22</v>
      </c>
      <c r="B10" s="230"/>
      <c r="C10" s="230"/>
      <c r="D10" s="230"/>
      <c r="E10" s="230"/>
      <c r="F10" s="28"/>
      <c r="G10" s="28"/>
      <c r="H10" s="30" t="s">
        <v>26</v>
      </c>
      <c r="I10" s="33" t="s">
        <v>27</v>
      </c>
    </row>
    <row r="11" spans="1:9" ht="18" customHeight="1">
      <c r="A11" s="29">
        <f>Obrazac!C11</f>
        <v>0</v>
      </c>
      <c r="B11" s="269" t="str">
        <f>Obrazac!C11&amp;" "&amp;Obrazac!E11&amp;",  "&amp;Obrazac!C13</f>
        <v> ,  </v>
      </c>
      <c r="C11" s="270"/>
      <c r="D11" s="270"/>
      <c r="E11" s="270"/>
      <c r="F11" s="271"/>
      <c r="G11" s="28"/>
      <c r="H11" s="267">
        <f>Obrazac!I19</f>
        <v>0</v>
      </c>
      <c r="I11" s="268"/>
    </row>
    <row r="12" spans="1:9" ht="18" customHeight="1">
      <c r="A12" s="30" t="s">
        <v>23</v>
      </c>
      <c r="B12" s="28"/>
      <c r="C12" s="230" t="s">
        <v>24</v>
      </c>
      <c r="D12" s="230"/>
      <c r="E12" s="230"/>
      <c r="F12" s="230"/>
      <c r="G12" s="28"/>
      <c r="H12" s="230" t="s">
        <v>30</v>
      </c>
      <c r="I12" s="230"/>
    </row>
    <row r="13" spans="1:9" ht="18" customHeight="1">
      <c r="A13" s="31">
        <f>Obrazac!C17</f>
        <v>0</v>
      </c>
      <c r="B13" s="228" t="str">
        <f>Obrazac!D17</f>
        <v>Djelatnost nije upisana</v>
      </c>
      <c r="C13" s="229"/>
      <c r="D13" s="229"/>
      <c r="E13" s="229"/>
      <c r="F13" s="229"/>
      <c r="G13" s="229"/>
      <c r="H13" s="229"/>
      <c r="I13" s="229"/>
    </row>
    <row r="14" spans="1:9" ht="18" customHeight="1">
      <c r="A14" s="30" t="s">
        <v>25</v>
      </c>
      <c r="B14" s="229"/>
      <c r="C14" s="229"/>
      <c r="D14" s="229"/>
      <c r="E14" s="229"/>
      <c r="F14" s="229"/>
      <c r="G14" s="229"/>
      <c r="H14" s="229"/>
      <c r="I14" s="229"/>
    </row>
    <row r="15" spans="1:9" ht="18" customHeight="1">
      <c r="A15" s="35" t="s">
        <v>29</v>
      </c>
      <c r="B15" s="28"/>
      <c r="C15" s="28"/>
      <c r="D15" s="222" t="s">
        <v>39</v>
      </c>
      <c r="E15" s="223"/>
      <c r="F15" s="224" t="str">
        <f>IF(Kontrole!$J$3&gt;0,"Nisu zadovoljene osnovne kontrole!!!","Sve su kontrole zadovoljene")</f>
        <v>Nisu zadovoljene osnovne kontrole!!!</v>
      </c>
      <c r="G15" s="224"/>
      <c r="H15" s="224"/>
      <c r="I15" s="224"/>
    </row>
    <row r="16" spans="1:9" ht="4.5" customHeight="1" thickBot="1">
      <c r="A16" s="36"/>
      <c r="B16" s="36"/>
      <c r="C16" s="36"/>
      <c r="D16" s="36"/>
      <c r="E16" s="36"/>
      <c r="F16" s="36"/>
      <c r="G16" s="36"/>
      <c r="H16" s="36"/>
      <c r="I16" s="36"/>
    </row>
    <row r="17" spans="1:9" ht="29.25" customHeight="1" thickBot="1">
      <c r="A17" s="246" t="s">
        <v>31</v>
      </c>
      <c r="B17" s="246"/>
      <c r="C17" s="246"/>
      <c r="D17" s="246"/>
      <c r="E17" s="246"/>
      <c r="F17" s="246"/>
      <c r="G17" s="123" t="s">
        <v>483</v>
      </c>
      <c r="H17" s="124" t="s">
        <v>1888</v>
      </c>
      <c r="I17" s="125" t="s">
        <v>571</v>
      </c>
    </row>
    <row r="18" spans="1:9" ht="18" customHeight="1">
      <c r="A18" s="238" t="str">
        <f>Obrazac!B25</f>
        <v>Prihodi (AOP 002 do 008)</v>
      </c>
      <c r="B18" s="239"/>
      <c r="C18" s="239"/>
      <c r="D18" s="239"/>
      <c r="E18" s="239"/>
      <c r="F18" s="240"/>
      <c r="G18" s="115">
        <f>Obrazac!G25</f>
        <v>1</v>
      </c>
      <c r="H18" s="112">
        <f>Obrazac!H25</f>
        <v>0</v>
      </c>
      <c r="I18" s="109">
        <f>Obrazac!I25</f>
        <v>0</v>
      </c>
    </row>
    <row r="19" spans="1:9" ht="18" customHeight="1">
      <c r="A19" s="241" t="str">
        <f>Obrazac!B33</f>
        <v>Rashodi (AOP 010 do 016)</v>
      </c>
      <c r="B19" s="242"/>
      <c r="C19" s="242"/>
      <c r="D19" s="242"/>
      <c r="E19" s="242"/>
      <c r="F19" s="243"/>
      <c r="G19" s="116">
        <f>Obrazac!G33</f>
        <v>9</v>
      </c>
      <c r="H19" s="113">
        <f>Obrazac!H33</f>
        <v>0</v>
      </c>
      <c r="I19" s="110">
        <f>Obrazac!I33</f>
        <v>0</v>
      </c>
    </row>
    <row r="20" spans="1:9" ht="18" customHeight="1">
      <c r="A20" s="244" t="str">
        <f>Obrazac!B42</f>
        <v>Prosječan broj radnika na osnovi stanja krajem izvještajnog razdoblja (cijeli broj)</v>
      </c>
      <c r="B20" s="245"/>
      <c r="C20" s="245"/>
      <c r="D20" s="245"/>
      <c r="E20" s="245"/>
      <c r="F20" s="245"/>
      <c r="G20" s="116">
        <f>Obrazac!G42</f>
        <v>17</v>
      </c>
      <c r="H20" s="113">
        <f>Obrazac!H42</f>
        <v>0</v>
      </c>
      <c r="I20" s="110">
        <f>Obrazac!I42</f>
        <v>0</v>
      </c>
    </row>
    <row r="21" spans="1:9" ht="18" customHeight="1">
      <c r="A21" s="241" t="str">
        <f>Obrazac!B43</f>
        <v>Prosječan broj radnika na osnovi sati rada (cijeli broj)</v>
      </c>
      <c r="B21" s="242"/>
      <c r="C21" s="242"/>
      <c r="D21" s="242"/>
      <c r="E21" s="242"/>
      <c r="F21" s="243"/>
      <c r="G21" s="116">
        <f>Obrazac!G43</f>
        <v>18</v>
      </c>
      <c r="H21" s="113">
        <f>Obrazac!H43</f>
        <v>0</v>
      </c>
      <c r="I21" s="110">
        <f>Obrazac!I43</f>
        <v>0</v>
      </c>
    </row>
    <row r="22" spans="1:9" ht="18" customHeight="1">
      <c r="A22" s="241" t="str">
        <f>Obrazac!B45</f>
        <v>Plaće</v>
      </c>
      <c r="B22" s="242"/>
      <c r="C22" s="242"/>
      <c r="D22" s="242"/>
      <c r="E22" s="242"/>
      <c r="F22" s="243"/>
      <c r="G22" s="116">
        <f>Obrazac!G45</f>
        <v>20</v>
      </c>
      <c r="H22" s="113">
        <f>Obrazac!H45</f>
        <v>0</v>
      </c>
      <c r="I22" s="110">
        <f>Obrazac!I45</f>
        <v>0</v>
      </c>
    </row>
    <row r="23" spans="1:9" ht="18" customHeight="1">
      <c r="A23" s="241" t="str">
        <f>Obrazac!B55</f>
        <v>Rashodi za usluge </v>
      </c>
      <c r="B23" s="242"/>
      <c r="C23" s="242"/>
      <c r="D23" s="242"/>
      <c r="E23" s="242"/>
      <c r="F23" s="243"/>
      <c r="G23" s="116">
        <f>Obrazac!G55</f>
        <v>30</v>
      </c>
      <c r="H23" s="113">
        <f>Obrazac!H55</f>
        <v>0</v>
      </c>
      <c r="I23" s="110">
        <f>Obrazac!I55</f>
        <v>0</v>
      </c>
    </row>
    <row r="24" spans="1:9" ht="18" customHeight="1">
      <c r="A24" s="241" t="str">
        <f>Obrazac!B57</f>
        <v>Rashodi za materijal i energiju</v>
      </c>
      <c r="B24" s="242"/>
      <c r="C24" s="242"/>
      <c r="D24" s="242"/>
      <c r="E24" s="242"/>
      <c r="F24" s="243"/>
      <c r="G24" s="116">
        <f>Obrazac!G57</f>
        <v>32</v>
      </c>
      <c r="H24" s="113">
        <f>Obrazac!H57</f>
        <v>0</v>
      </c>
      <c r="I24" s="110">
        <f>Obrazac!I57</f>
        <v>0</v>
      </c>
    </row>
    <row r="25" spans="1:9" ht="18" customHeight="1">
      <c r="A25" s="241" t="str">
        <f>Obrazac!B63</f>
        <v>Kapitalne donacije</v>
      </c>
      <c r="B25" s="242"/>
      <c r="C25" s="242"/>
      <c r="D25" s="242"/>
      <c r="E25" s="242"/>
      <c r="F25" s="243"/>
      <c r="G25" s="116">
        <f>Obrazac!G63</f>
        <v>38</v>
      </c>
      <c r="H25" s="113">
        <f>Obrazac!H63</f>
        <v>0</v>
      </c>
      <c r="I25" s="110">
        <f>Obrazac!I63</f>
        <v>0</v>
      </c>
    </row>
    <row r="26" spans="1:9" ht="18" customHeight="1">
      <c r="A26" s="241" t="str">
        <f>Obrazac!B69</f>
        <v>Postrojenja i oprema u pripremi</v>
      </c>
      <c r="B26" s="242"/>
      <c r="C26" s="242"/>
      <c r="D26" s="242"/>
      <c r="E26" s="242"/>
      <c r="F26" s="243"/>
      <c r="G26" s="116">
        <f>Obrazac!G69</f>
        <v>42</v>
      </c>
      <c r="H26" s="113">
        <f>Obrazac!H69</f>
        <v>0</v>
      </c>
      <c r="I26" s="110">
        <f>Obrazac!I69</f>
        <v>0</v>
      </c>
    </row>
    <row r="27" spans="1:9" ht="18" customHeight="1" thickBot="1">
      <c r="A27" s="251" t="str">
        <f>Obrazac!B75</f>
        <v>Stanje zaliha </v>
      </c>
      <c r="B27" s="252"/>
      <c r="C27" s="252"/>
      <c r="D27" s="252"/>
      <c r="E27" s="252"/>
      <c r="F27" s="253"/>
      <c r="G27" s="117">
        <f>Obrazac!G75</f>
        <v>47</v>
      </c>
      <c r="H27" s="114">
        <f>Obrazac!H75</f>
        <v>0</v>
      </c>
      <c r="I27" s="111">
        <f>Obrazac!I75</f>
        <v>0</v>
      </c>
    </row>
    <row r="28" spans="1:9" ht="30" customHeight="1">
      <c r="A28" s="37"/>
      <c r="B28" s="38"/>
      <c r="C28" s="38"/>
      <c r="D28" s="38"/>
      <c r="E28" s="38"/>
      <c r="F28" s="38"/>
      <c r="G28" s="38"/>
      <c r="H28" s="39"/>
      <c r="I28" s="39"/>
    </row>
    <row r="29" spans="1:9" ht="16.5" customHeight="1">
      <c r="A29" s="261">
        <f>Obrazac!I79</f>
        <v>0</v>
      </c>
      <c r="B29" s="262"/>
      <c r="C29" s="257">
        <f>Obrazac!I81</f>
        <v>0</v>
      </c>
      <c r="D29" s="258"/>
      <c r="E29" s="40"/>
      <c r="F29" s="254">
        <f>Obrazac!C79</f>
        <v>0</v>
      </c>
      <c r="G29" s="255"/>
      <c r="H29" s="255"/>
      <c r="I29" s="256"/>
    </row>
    <row r="30" spans="1:9" ht="19.5" customHeight="1">
      <c r="A30" s="249" t="s">
        <v>32</v>
      </c>
      <c r="B30" s="250"/>
      <c r="C30" s="230" t="s">
        <v>33</v>
      </c>
      <c r="D30" s="259"/>
      <c r="E30" s="40"/>
      <c r="F30" s="247" t="s">
        <v>319</v>
      </c>
      <c r="G30" s="231"/>
      <c r="H30" s="231"/>
      <c r="I30" s="231"/>
    </row>
    <row r="31" spans="1:9" ht="16.5" customHeight="1">
      <c r="A31" s="254">
        <f>Obrazac!C83</f>
        <v>0</v>
      </c>
      <c r="B31" s="255"/>
      <c r="C31" s="255"/>
      <c r="D31" s="256"/>
      <c r="E31" s="40"/>
      <c r="F31" s="254">
        <f>Obrazac!C81</f>
        <v>0</v>
      </c>
      <c r="G31" s="255"/>
      <c r="H31" s="255"/>
      <c r="I31" s="256"/>
    </row>
    <row r="32" spans="1:9" ht="15" customHeight="1">
      <c r="A32" s="230" t="s">
        <v>34</v>
      </c>
      <c r="B32" s="230"/>
      <c r="C32" s="230"/>
      <c r="D32" s="230"/>
      <c r="E32" s="41"/>
      <c r="F32" s="247" t="s">
        <v>694</v>
      </c>
      <c r="G32" s="231"/>
      <c r="H32" s="231"/>
      <c r="I32" s="231"/>
    </row>
    <row r="33" spans="1:9" ht="16.5" customHeight="1">
      <c r="A33" s="28"/>
      <c r="B33" s="28"/>
      <c r="C33" s="28"/>
      <c r="D33" s="28"/>
      <c r="E33" s="42"/>
      <c r="F33" s="28"/>
      <c r="G33" s="28"/>
      <c r="H33" s="28"/>
      <c r="I33" s="28"/>
    </row>
    <row r="34" spans="1:9" ht="12" customHeight="1">
      <c r="A34" s="28"/>
      <c r="B34" s="43"/>
      <c r="C34" s="43"/>
      <c r="D34" s="28"/>
      <c r="E34" s="41"/>
      <c r="F34" s="28"/>
      <c r="G34" s="28"/>
      <c r="H34" s="28"/>
      <c r="I34" s="28"/>
    </row>
    <row r="35" spans="1:9" ht="53.25" customHeight="1">
      <c r="A35" s="28"/>
      <c r="B35" s="28"/>
      <c r="C35" s="28"/>
      <c r="D35" s="28"/>
      <c r="E35" s="42"/>
      <c r="F35" s="28"/>
      <c r="G35" s="28"/>
      <c r="H35" s="28"/>
      <c r="I35" s="28"/>
    </row>
    <row r="36" spans="1:9" ht="21.75" customHeight="1">
      <c r="A36" s="230" t="s">
        <v>35</v>
      </c>
      <c r="B36" s="230"/>
      <c r="C36" s="230"/>
      <c r="D36" s="230"/>
      <c r="E36" s="230"/>
      <c r="F36" s="28"/>
      <c r="G36" s="248" t="s">
        <v>36</v>
      </c>
      <c r="H36" s="248"/>
      <c r="I36" s="248"/>
    </row>
    <row r="37" spans="1:9" ht="12.75">
      <c r="A37" s="28"/>
      <c r="B37" s="28"/>
      <c r="C37" s="28"/>
      <c r="D37" s="28"/>
      <c r="E37" s="28"/>
      <c r="F37" s="28"/>
      <c r="G37" s="28"/>
      <c r="H37" s="28"/>
      <c r="I37" s="28"/>
    </row>
    <row r="38" spans="1:9" ht="12.75">
      <c r="A38" s="28"/>
      <c r="B38" s="28"/>
      <c r="C38" s="28"/>
      <c r="D38" s="28"/>
      <c r="E38" s="28"/>
      <c r="F38" s="44" t="s">
        <v>1515</v>
      </c>
      <c r="G38" s="28"/>
      <c r="H38" s="28"/>
      <c r="I38" s="28"/>
    </row>
    <row r="39" spans="1:9" ht="12.75">
      <c r="A39" s="28"/>
      <c r="B39" s="28"/>
      <c r="C39" s="28"/>
      <c r="D39" s="28"/>
      <c r="E39" s="28"/>
      <c r="F39" s="28"/>
      <c r="G39" s="28"/>
      <c r="H39" s="28"/>
      <c r="I39" s="28"/>
    </row>
    <row r="40" spans="1:9" ht="19.5" customHeight="1">
      <c r="A40" s="28"/>
      <c r="B40" s="28"/>
      <c r="C40" s="28"/>
      <c r="D40" s="28"/>
      <c r="E40" s="28"/>
      <c r="F40" s="28"/>
      <c r="G40" s="28"/>
      <c r="H40" s="260" t="s">
        <v>37</v>
      </c>
      <c r="I40" s="260"/>
    </row>
    <row r="41" spans="1:9" ht="19.5" customHeight="1">
      <c r="A41" s="263" t="str">
        <f>"Verzija Excel datoteke: "&amp;MID(PraviPod!G30,1,1)&amp;"."&amp;MID(PraviPod!G30,2,1)&amp;"."&amp;MID(PraviPod!G30,3,1)&amp;"."</f>
        <v>Verzija Excel datoteke: 2.0.0.</v>
      </c>
      <c r="B41" s="264"/>
      <c r="C41" s="28"/>
      <c r="D41" s="28"/>
      <c r="E41" s="28"/>
      <c r="F41" s="28"/>
      <c r="G41" s="28"/>
      <c r="H41" s="32"/>
      <c r="I41" s="32"/>
    </row>
    <row r="42" spans="1:9" ht="12.75">
      <c r="A42" s="28"/>
      <c r="B42" s="28"/>
      <c r="C42" s="28"/>
      <c r="D42" s="28"/>
      <c r="E42" s="28"/>
      <c r="F42" s="28"/>
      <c r="G42" s="28"/>
      <c r="H42" s="260" t="s">
        <v>38</v>
      </c>
      <c r="I42" s="260"/>
    </row>
    <row r="43" ht="3" customHeight="1"/>
  </sheetData>
  <sheetProtection password="C79A" sheet="1" objects="1" scenarios="1"/>
  <mergeCells count="46">
    <mergeCell ref="A41:B41"/>
    <mergeCell ref="H3:I3"/>
    <mergeCell ref="H12:I12"/>
    <mergeCell ref="A10:E10"/>
    <mergeCell ref="C12:F12"/>
    <mergeCell ref="H11:I11"/>
    <mergeCell ref="B11:F11"/>
    <mergeCell ref="A9:F9"/>
    <mergeCell ref="A7:B7"/>
    <mergeCell ref="C8:D8"/>
    <mergeCell ref="E8:F8"/>
    <mergeCell ref="H40:I40"/>
    <mergeCell ref="H42:I42"/>
    <mergeCell ref="A21:F21"/>
    <mergeCell ref="A22:F22"/>
    <mergeCell ref="A23:F23"/>
    <mergeCell ref="A24:F24"/>
    <mergeCell ref="F31:I31"/>
    <mergeCell ref="A31:D31"/>
    <mergeCell ref="A29:B29"/>
    <mergeCell ref="A30:B30"/>
    <mergeCell ref="F30:I30"/>
    <mergeCell ref="A25:F25"/>
    <mergeCell ref="A26:F26"/>
    <mergeCell ref="A27:F27"/>
    <mergeCell ref="F29:I29"/>
    <mergeCell ref="C29:D29"/>
    <mergeCell ref="C30:D30"/>
    <mergeCell ref="A32:D32"/>
    <mergeCell ref="F32:I32"/>
    <mergeCell ref="A36:E36"/>
    <mergeCell ref="G36:I36"/>
    <mergeCell ref="A18:F18"/>
    <mergeCell ref="A19:F19"/>
    <mergeCell ref="A20:F20"/>
    <mergeCell ref="A17:F17"/>
    <mergeCell ref="D15:E15"/>
    <mergeCell ref="F15:I15"/>
    <mergeCell ref="A4:H4"/>
    <mergeCell ref="A5:H5"/>
    <mergeCell ref="A6:H6"/>
    <mergeCell ref="B13:I14"/>
    <mergeCell ref="A8:B8"/>
    <mergeCell ref="C7:D7"/>
    <mergeCell ref="E7:F7"/>
    <mergeCell ref="G7:H7"/>
  </mergeCells>
  <conditionalFormatting sqref="F15:I15">
    <cfRule type="cellIs" priority="1" dxfId="6" operator="equal" stopIfTrue="1">
      <formula>"Nisu zadovoljene osnovne kontrole!!!"</formula>
    </cfRule>
  </conditionalFormatting>
  <hyperlinks>
    <hyperlink ref="I1" location="Promjene!A1" display="Promjene"/>
    <hyperlink ref="E1" location="Obrazac!A1" tooltip="Radni list Obrazac za unos podataka (AOP-a)" display="Obrazac"/>
    <hyperlink ref="F1" location="Kontrole!A1" tooltip="Lista kontrola na obrascu" display="Kontrole"/>
    <hyperlink ref="B1" location="Novosti!A1" tooltip="Novosti vezane uz FINA proizvode i obrasce" display="Novosti"/>
    <hyperlink ref="C1" location="Upute!A1" tooltip="Upute o popunjavanju obrasca S-PR-RAS" display="Upute"/>
    <hyperlink ref="G1" location="Sifre!A1" tooltip="Šifarnik gradova/općina i djelatnosti" display="Sifre"/>
    <hyperlink ref="D1" location="RefStr!A1" tooltip="Radni list Referetna stranica" display="Referentna stranica"/>
    <hyperlink ref="H1" location="Promjene!A1" tooltip="Lista promjena obrasca po verzijama" display="Promjen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2" r:id="rId2"/>
  <ignoredErrors>
    <ignoredError sqref="G22 I24" formula="1"/>
  </ignoredErrors>
  <drawing r:id="rId1"/>
</worksheet>
</file>

<file path=xl/worksheets/sheet5.xml><?xml version="1.0" encoding="utf-8"?>
<worksheet xmlns="http://schemas.openxmlformats.org/spreadsheetml/2006/main" xmlns:r="http://schemas.openxmlformats.org/officeDocument/2006/relationships">
  <sheetPr codeName="Sheet2">
    <pageSetUpPr fitToPage="1"/>
  </sheetPr>
  <dimension ref="A1:S637"/>
  <sheetViews>
    <sheetView showGridLines="0" showRowColHeaders="0" zoomScalePageLayoutView="0" workbookViewId="0" topLeftCell="A1">
      <pane ySplit="1" topLeftCell="BM2" activePane="bottomLeft" state="frozen"/>
      <selection pane="topLeft" activeCell="A1" sqref="A1"/>
      <selection pane="bottomLeft" activeCell="J15" sqref="J15"/>
    </sheetView>
  </sheetViews>
  <sheetFormatPr defaultColWidth="9.140625" defaultRowHeight="12.75" zeroHeight="1"/>
  <cols>
    <col min="1" max="1" width="8.7109375" style="58" customWidth="1"/>
    <col min="2" max="2" width="12.7109375" style="58" customWidth="1"/>
    <col min="3" max="3" width="8.7109375" style="58" customWidth="1"/>
    <col min="4" max="4" width="13.8515625" style="58" customWidth="1"/>
    <col min="5" max="5" width="12.7109375" style="58" customWidth="1"/>
    <col min="6" max="6" width="14.00390625" style="58" customWidth="1"/>
    <col min="7" max="7" width="5.28125" style="58" customWidth="1"/>
    <col min="8" max="9" width="15.7109375" style="58" customWidth="1"/>
    <col min="10" max="10" width="8.28125" style="58" customWidth="1"/>
    <col min="11" max="11" width="2.7109375" style="58" customWidth="1"/>
    <col min="12" max="14" width="9.140625" style="58" hidden="1" customWidth="1"/>
    <col min="15" max="15" width="33.00390625" style="58" hidden="1" customWidth="1"/>
    <col min="16" max="16" width="9.140625" style="69" hidden="1" customWidth="1"/>
    <col min="17" max="16384" width="9.140625" style="58" hidden="1" customWidth="1"/>
  </cols>
  <sheetData>
    <row r="1" spans="1:16" s="59" customFormat="1" ht="36.75" customHeight="1">
      <c r="A1" s="17" t="s">
        <v>15</v>
      </c>
      <c r="B1" s="18" t="s">
        <v>16</v>
      </c>
      <c r="C1" s="18" t="s">
        <v>165</v>
      </c>
      <c r="D1" s="18" t="s">
        <v>173</v>
      </c>
      <c r="E1" s="18" t="s">
        <v>41</v>
      </c>
      <c r="F1" s="57" t="s">
        <v>17</v>
      </c>
      <c r="G1" s="323" t="s">
        <v>1261</v>
      </c>
      <c r="H1" s="324"/>
      <c r="I1" s="314" t="s">
        <v>18</v>
      </c>
      <c r="J1" s="315"/>
      <c r="K1" s="58"/>
      <c r="N1" s="58"/>
      <c r="O1" s="58"/>
      <c r="P1" s="60"/>
    </row>
    <row r="2" spans="1:16" s="5" customFormat="1" ht="4.5" customHeight="1" thickBot="1">
      <c r="A2" s="11"/>
      <c r="B2" s="12"/>
      <c r="C2" s="12"/>
      <c r="D2" s="12"/>
      <c r="E2" s="12"/>
      <c r="F2" s="12"/>
      <c r="G2" s="61"/>
      <c r="H2" s="12"/>
      <c r="I2" s="12"/>
      <c r="J2" s="61"/>
      <c r="K2" s="62"/>
      <c r="P2" s="63"/>
    </row>
    <row r="3" spans="1:11" s="5" customFormat="1" ht="34.5" customHeight="1" thickBot="1">
      <c r="A3" s="346" t="str">
        <f>"Vrsta posla: "&amp;PraviPod!G31</f>
        <v>Vrsta posla: 709</v>
      </c>
      <c r="B3" s="347"/>
      <c r="C3" s="102"/>
      <c r="D3" s="102"/>
      <c r="E3" s="102"/>
      <c r="F3" s="102"/>
      <c r="G3" s="103"/>
      <c r="H3" s="102"/>
      <c r="I3" s="319" t="s">
        <v>471</v>
      </c>
      <c r="J3" s="320"/>
      <c r="K3" s="62"/>
    </row>
    <row r="4" spans="1:16" ht="34.5" customHeight="1">
      <c r="A4" s="325" t="s">
        <v>2011</v>
      </c>
      <c r="B4" s="326"/>
      <c r="C4" s="326"/>
      <c r="D4" s="326"/>
      <c r="E4" s="326"/>
      <c r="F4" s="326"/>
      <c r="G4" s="326"/>
      <c r="H4" s="326"/>
      <c r="I4" s="327"/>
      <c r="J4" s="327"/>
      <c r="P4" s="58"/>
    </row>
    <row r="5" spans="1:16" ht="34.5" customHeight="1">
      <c r="A5" s="303" t="s">
        <v>174</v>
      </c>
      <c r="B5" s="304"/>
      <c r="C5" s="304"/>
      <c r="D5" s="304"/>
      <c r="E5" s="304"/>
      <c r="F5" s="304"/>
      <c r="G5" s="304"/>
      <c r="H5" s="305"/>
      <c r="I5" s="306"/>
      <c r="J5" s="306"/>
      <c r="P5" s="58"/>
    </row>
    <row r="6" spans="1:10" s="64" customFormat="1" ht="34.5" customHeight="1">
      <c r="A6" s="321" t="str">
        <f>IF(J7="","za razdoblje _____________________________________",LOOKUP(J7,R23:R26,S23:S26))</f>
        <v>za razdoblje _____________________________________</v>
      </c>
      <c r="B6" s="322"/>
      <c r="C6" s="322"/>
      <c r="D6" s="322"/>
      <c r="E6" s="322"/>
      <c r="F6" s="322"/>
      <c r="G6" s="322"/>
      <c r="H6" s="322"/>
      <c r="I6" s="322"/>
      <c r="J6" s="322"/>
    </row>
    <row r="7" spans="1:16" ht="16.5" customHeight="1">
      <c r="A7" s="298" t="s">
        <v>1225</v>
      </c>
      <c r="B7" s="298"/>
      <c r="C7" s="122"/>
      <c r="D7" s="66" t="s">
        <v>1099</v>
      </c>
      <c r="E7" s="67"/>
      <c r="G7" s="65" t="s">
        <v>1263</v>
      </c>
      <c r="H7" s="68"/>
      <c r="I7" s="66" t="s">
        <v>1226</v>
      </c>
      <c r="J7" s="121"/>
      <c r="P7" s="58"/>
    </row>
    <row r="8" spans="1:16" ht="4.5" customHeight="1">
      <c r="A8" s="70"/>
      <c r="B8" s="70"/>
      <c r="C8" s="71"/>
      <c r="D8" s="71"/>
      <c r="E8" s="72"/>
      <c r="F8" s="73"/>
      <c r="G8" s="73"/>
      <c r="P8" s="58"/>
    </row>
    <row r="9" spans="1:16" ht="16.5" customHeight="1">
      <c r="A9" s="298" t="s">
        <v>1877</v>
      </c>
      <c r="B9" s="223"/>
      <c r="C9" s="316"/>
      <c r="D9" s="317"/>
      <c r="E9" s="317"/>
      <c r="F9" s="317"/>
      <c r="G9" s="318"/>
      <c r="P9" s="58"/>
    </row>
    <row r="10" spans="1:16" ht="4.5" customHeight="1">
      <c r="A10" s="74"/>
      <c r="B10" s="74"/>
      <c r="C10" s="71"/>
      <c r="D10" s="71"/>
      <c r="E10" s="73"/>
      <c r="F10" s="73"/>
      <c r="G10" s="73"/>
      <c r="H10" s="73"/>
      <c r="P10" s="58"/>
    </row>
    <row r="11" spans="1:16" ht="16.5" customHeight="1">
      <c r="A11" s="298" t="s">
        <v>321</v>
      </c>
      <c r="B11" s="298"/>
      <c r="C11" s="75"/>
      <c r="D11" s="65" t="s">
        <v>958</v>
      </c>
      <c r="E11" s="316"/>
      <c r="F11" s="317"/>
      <c r="G11" s="318"/>
      <c r="P11" s="58"/>
    </row>
    <row r="12" spans="1:16" ht="4.5" customHeight="1">
      <c r="A12" s="76"/>
      <c r="B12" s="77"/>
      <c r="C12" s="71"/>
      <c r="D12" s="71"/>
      <c r="E12" s="78"/>
      <c r="F12" s="78"/>
      <c r="G12" s="79"/>
      <c r="H12" s="79"/>
      <c r="P12" s="58"/>
    </row>
    <row r="13" spans="1:16" ht="16.5" customHeight="1">
      <c r="A13" s="298" t="s">
        <v>1878</v>
      </c>
      <c r="B13" s="298"/>
      <c r="C13" s="316"/>
      <c r="D13" s="317"/>
      <c r="E13" s="317"/>
      <c r="F13" s="318"/>
      <c r="G13" s="80"/>
      <c r="P13" s="58"/>
    </row>
    <row r="14" spans="1:16" ht="4.5" customHeight="1">
      <c r="A14" s="74"/>
      <c r="B14" s="74"/>
      <c r="C14" s="71"/>
      <c r="D14" s="71"/>
      <c r="E14" s="78"/>
      <c r="F14" s="78"/>
      <c r="G14" s="79"/>
      <c r="H14" s="79"/>
      <c r="P14" s="58"/>
    </row>
    <row r="15" spans="1:16" ht="16.5" customHeight="1">
      <c r="A15" s="279" t="s">
        <v>1880</v>
      </c>
      <c r="B15" s="280"/>
      <c r="C15" s="82"/>
      <c r="D15" s="285">
        <f>IF(C15&lt;&gt;"","Grad/općina: "&amp;LOOKUP(INT(VALUE(C15)),N23:N578,O23:O578)&amp;", žup.:"&amp;LOOKUP(J15,R33:R53,S33:S53),"")</f>
      </c>
      <c r="E15" s="286"/>
      <c r="F15" s="286"/>
      <c r="G15" s="286"/>
      <c r="H15" s="286"/>
      <c r="I15" s="81" t="s">
        <v>1879</v>
      </c>
      <c r="J15" s="107">
        <f>IF(C15&lt;&gt;"",LOOKUP(INT(VALUE(C15)),N23:N578,P23:P578),0)</f>
        <v>0</v>
      </c>
      <c r="P15" s="58"/>
    </row>
    <row r="16" spans="1:12" s="62" customFormat="1" ht="4.5" customHeight="1">
      <c r="A16" s="74"/>
      <c r="B16" s="83"/>
      <c r="C16" s="84"/>
      <c r="D16" s="80"/>
      <c r="E16" s="80"/>
      <c r="F16" s="80"/>
      <c r="L16" s="85"/>
    </row>
    <row r="17" spans="1:16" ht="16.5" customHeight="1">
      <c r="A17" s="222" t="s">
        <v>1881</v>
      </c>
      <c r="B17" s="222"/>
      <c r="C17" s="104"/>
      <c r="D17" s="283" t="str">
        <f>IF(C17&lt;&gt;"","Djelatnost: "&amp;LOOKUP(INT(VALUE(C17)),Sifre!D4:D618,Sifre!E4:E618),"Djelatnost nije upisana")</f>
        <v>Djelatnost nije upisana</v>
      </c>
      <c r="E17" s="284"/>
      <c r="F17" s="284"/>
      <c r="G17" s="284"/>
      <c r="H17" s="284"/>
      <c r="I17" s="284"/>
      <c r="J17" s="284"/>
      <c r="P17" s="58"/>
    </row>
    <row r="18" spans="1:10" ht="9.75" customHeight="1">
      <c r="A18" s="74"/>
      <c r="B18" s="74"/>
      <c r="C18" s="71"/>
      <c r="D18" s="284"/>
      <c r="E18" s="284"/>
      <c r="F18" s="284"/>
      <c r="G18" s="284"/>
      <c r="H18" s="284"/>
      <c r="I18" s="284"/>
      <c r="J18" s="284"/>
    </row>
    <row r="19" spans="1:10" ht="16.5" customHeight="1">
      <c r="A19" s="222" t="s">
        <v>39</v>
      </c>
      <c r="B19" s="223"/>
      <c r="C19" s="224" t="str">
        <f>IF(Kontrole!$J$3&gt;0,"Nisu zadovoljene osnovne kontrole!!!",IF(Kontrole!$J$19&gt;0,"Kontrole zadovoljene, postoje neka upozorenja","Sve su kontrole zadovoljene"))</f>
        <v>Nisu zadovoljene osnovne kontrole!!!</v>
      </c>
      <c r="D19" s="224"/>
      <c r="E19" s="224"/>
      <c r="F19" s="224"/>
      <c r="G19" s="224"/>
      <c r="H19" s="86" t="s">
        <v>1100</v>
      </c>
      <c r="I19" s="307">
        <f>SUM(PraviPod!F2:F42)</f>
        <v>0</v>
      </c>
      <c r="J19" s="308"/>
    </row>
    <row r="20" spans="1:10" ht="4.5" customHeight="1">
      <c r="A20" s="87"/>
      <c r="B20" s="87"/>
      <c r="C20" s="88"/>
      <c r="D20" s="88"/>
      <c r="E20" s="88"/>
      <c r="F20" s="88"/>
      <c r="G20" s="89"/>
      <c r="H20" s="89"/>
      <c r="I20" s="90"/>
      <c r="J20" s="90"/>
    </row>
    <row r="21" spans="1:16" ht="15" customHeight="1">
      <c r="A21" s="312" t="str">
        <f>"Verzija Excel datoteke: "&amp;MID(PraviPod!G30,1,1)&amp;"."&amp;MID(PraviPod!G30,2,1)&amp;"."&amp;MID(PraviPod!G30,3,1)&amp;"."</f>
        <v>Verzija Excel datoteke: 2.0.0.</v>
      </c>
      <c r="B21" s="313"/>
      <c r="C21" s="313"/>
      <c r="H21" s="69"/>
      <c r="I21" s="281" t="s">
        <v>470</v>
      </c>
      <c r="J21" s="282"/>
      <c r="M21" s="91"/>
      <c r="P21" s="58"/>
    </row>
    <row r="22" spans="1:10" ht="4.5" customHeight="1">
      <c r="A22" s="92"/>
      <c r="B22" s="92"/>
      <c r="C22" s="92"/>
      <c r="D22" s="92"/>
      <c r="E22" s="92"/>
      <c r="F22" s="92"/>
      <c r="G22" s="92"/>
      <c r="H22" s="92"/>
      <c r="I22" s="93"/>
      <c r="J22" s="93"/>
    </row>
    <row r="23" spans="1:19" ht="34.5" customHeight="1">
      <c r="A23" s="137" t="s">
        <v>1156</v>
      </c>
      <c r="B23" s="311" t="s">
        <v>957</v>
      </c>
      <c r="C23" s="311"/>
      <c r="D23" s="311"/>
      <c r="E23" s="311"/>
      <c r="F23" s="311"/>
      <c r="G23" s="138" t="s">
        <v>956</v>
      </c>
      <c r="H23" s="139" t="s">
        <v>1888</v>
      </c>
      <c r="I23" s="140" t="s">
        <v>2024</v>
      </c>
      <c r="J23" s="141" t="s">
        <v>317</v>
      </c>
      <c r="M23" s="105">
        <v>111</v>
      </c>
      <c r="N23" s="96">
        <v>1</v>
      </c>
      <c r="O23" s="97" t="s">
        <v>466</v>
      </c>
      <c r="P23" s="98">
        <v>16</v>
      </c>
      <c r="R23" s="99" t="s">
        <v>119</v>
      </c>
      <c r="S23" s="58" t="s">
        <v>700</v>
      </c>
    </row>
    <row r="24" spans="1:19" ht="12" customHeight="1">
      <c r="A24" s="94">
        <v>1</v>
      </c>
      <c r="B24" s="348">
        <v>2</v>
      </c>
      <c r="C24" s="348"/>
      <c r="D24" s="348"/>
      <c r="E24" s="348"/>
      <c r="F24" s="348"/>
      <c r="G24" s="95">
        <v>3</v>
      </c>
      <c r="H24" s="95">
        <v>4</v>
      </c>
      <c r="I24" s="94">
        <v>5</v>
      </c>
      <c r="J24" s="94">
        <v>6</v>
      </c>
      <c r="M24" s="105">
        <v>112</v>
      </c>
      <c r="N24" s="96">
        <v>2</v>
      </c>
      <c r="O24" s="97" t="s">
        <v>413</v>
      </c>
      <c r="P24" s="98">
        <v>14</v>
      </c>
      <c r="R24" s="58" t="s">
        <v>120</v>
      </c>
      <c r="S24" s="58" t="s">
        <v>701</v>
      </c>
    </row>
    <row r="25" spans="1:19" ht="19.5" customHeight="1">
      <c r="A25" s="144" t="s">
        <v>1882</v>
      </c>
      <c r="B25" s="309" t="s">
        <v>1730</v>
      </c>
      <c r="C25" s="310"/>
      <c r="D25" s="310"/>
      <c r="E25" s="310"/>
      <c r="F25" s="310"/>
      <c r="G25" s="155">
        <v>1</v>
      </c>
      <c r="H25" s="178">
        <f>SUM(H26:H32)</f>
        <v>0</v>
      </c>
      <c r="I25" s="178">
        <f>SUM(I26:I32)</f>
        <v>0</v>
      </c>
      <c r="J25" s="157" t="str">
        <f>IF(H25&gt;0,IF(I25/H25&gt;=100,"&gt;&gt;100",I25/H25*100),"-")</f>
        <v>-</v>
      </c>
      <c r="M25" s="105">
        <v>113</v>
      </c>
      <c r="N25" s="96">
        <v>3</v>
      </c>
      <c r="O25" s="97" t="s">
        <v>467</v>
      </c>
      <c r="P25" s="98">
        <v>16</v>
      </c>
      <c r="R25" s="99" t="s">
        <v>117</v>
      </c>
      <c r="S25" s="58" t="s">
        <v>698</v>
      </c>
    </row>
    <row r="26" spans="1:19" ht="15.75" customHeight="1">
      <c r="A26" s="145" t="s">
        <v>1883</v>
      </c>
      <c r="B26" s="287" t="s">
        <v>2012</v>
      </c>
      <c r="C26" s="288"/>
      <c r="D26" s="288"/>
      <c r="E26" s="288"/>
      <c r="F26" s="288"/>
      <c r="G26" s="158">
        <v>2</v>
      </c>
      <c r="H26" s="159"/>
      <c r="I26" s="159"/>
      <c r="J26" s="160" t="str">
        <f>IF(H26&gt;0,IF(I26/H26&gt;=100,"&gt;&gt;100",I26/H26*100),"-")</f>
        <v>-</v>
      </c>
      <c r="M26" s="105">
        <v>114</v>
      </c>
      <c r="N26" s="96">
        <v>4</v>
      </c>
      <c r="O26" s="97" t="s">
        <v>1079</v>
      </c>
      <c r="P26" s="98">
        <v>8</v>
      </c>
      <c r="R26" s="58" t="s">
        <v>118</v>
      </c>
      <c r="S26" s="58" t="s">
        <v>699</v>
      </c>
    </row>
    <row r="27" spans="1:19" ht="15.75" customHeight="1">
      <c r="A27" s="145" t="s">
        <v>1884</v>
      </c>
      <c r="B27" s="287" t="s">
        <v>2013</v>
      </c>
      <c r="C27" s="288"/>
      <c r="D27" s="288"/>
      <c r="E27" s="288"/>
      <c r="F27" s="288"/>
      <c r="G27" s="158">
        <v>3</v>
      </c>
      <c r="H27" s="159"/>
      <c r="I27" s="159"/>
      <c r="J27" s="160" t="str">
        <f>IF(H27&gt;0,IF(I27/H27&gt;=100,"&gt;&gt;100",I27/H27*100),"-")</f>
        <v>-</v>
      </c>
      <c r="M27" s="105">
        <v>115</v>
      </c>
      <c r="N27" s="96">
        <v>5</v>
      </c>
      <c r="O27" s="97" t="s">
        <v>350</v>
      </c>
      <c r="P27" s="98">
        <v>18</v>
      </c>
      <c r="R27" s="99"/>
      <c r="S27" s="59"/>
    </row>
    <row r="28" spans="1:19" ht="15.75" customHeight="1">
      <c r="A28" s="145" t="s">
        <v>62</v>
      </c>
      <c r="B28" s="287" t="s">
        <v>2014</v>
      </c>
      <c r="C28" s="288"/>
      <c r="D28" s="288"/>
      <c r="E28" s="288"/>
      <c r="F28" s="288"/>
      <c r="G28" s="158">
        <v>4</v>
      </c>
      <c r="H28" s="159"/>
      <c r="I28" s="159"/>
      <c r="J28" s="160" t="str">
        <f aca="true" t="shared" si="0" ref="J28:J76">IF(H28&gt;0,IF(I28/H28&gt;=100,"&gt;&gt;100",I28/H28*100),"-")</f>
        <v>-</v>
      </c>
      <c r="M28" s="105">
        <v>116</v>
      </c>
      <c r="N28" s="96">
        <v>6</v>
      </c>
      <c r="O28" s="97" t="s">
        <v>351</v>
      </c>
      <c r="P28" s="98">
        <v>18</v>
      </c>
      <c r="R28" s="99"/>
      <c r="S28" s="59"/>
    </row>
    <row r="29" spans="1:19" ht="15.75" customHeight="1">
      <c r="A29" s="145" t="s">
        <v>1885</v>
      </c>
      <c r="B29" s="287" t="s">
        <v>2015</v>
      </c>
      <c r="C29" s="288"/>
      <c r="D29" s="288"/>
      <c r="E29" s="288"/>
      <c r="F29" s="288"/>
      <c r="G29" s="158">
        <v>5</v>
      </c>
      <c r="H29" s="159"/>
      <c r="I29" s="159"/>
      <c r="J29" s="160" t="str">
        <f t="shared" si="0"/>
        <v>-</v>
      </c>
      <c r="M29" s="105">
        <v>119</v>
      </c>
      <c r="N29" s="96">
        <v>7</v>
      </c>
      <c r="O29" s="97" t="s">
        <v>1049</v>
      </c>
      <c r="P29" s="98">
        <v>4</v>
      </c>
      <c r="R29" s="99"/>
      <c r="S29" s="59"/>
    </row>
    <row r="30" spans="1:19" ht="15.75" customHeight="1">
      <c r="A30" s="145" t="s">
        <v>1886</v>
      </c>
      <c r="B30" s="287" t="s">
        <v>2016</v>
      </c>
      <c r="C30" s="288"/>
      <c r="D30" s="288"/>
      <c r="E30" s="288"/>
      <c r="F30" s="288"/>
      <c r="G30" s="158">
        <v>6</v>
      </c>
      <c r="H30" s="159"/>
      <c r="I30" s="159"/>
      <c r="J30" s="160" t="str">
        <f t="shared" si="0"/>
        <v>-</v>
      </c>
      <c r="M30" s="105">
        <v>121</v>
      </c>
      <c r="N30" s="96">
        <v>8</v>
      </c>
      <c r="O30" s="97" t="s">
        <v>1080</v>
      </c>
      <c r="P30" s="98">
        <v>8</v>
      </c>
      <c r="R30" s="99"/>
      <c r="S30" s="59"/>
    </row>
    <row r="31" spans="1:16" ht="15.75" customHeight="1">
      <c r="A31" s="145" t="s">
        <v>1887</v>
      </c>
      <c r="B31" s="287" t="s">
        <v>2017</v>
      </c>
      <c r="C31" s="288"/>
      <c r="D31" s="288"/>
      <c r="E31" s="288"/>
      <c r="F31" s="288"/>
      <c r="G31" s="158">
        <v>7</v>
      </c>
      <c r="H31" s="159"/>
      <c r="I31" s="159"/>
      <c r="J31" s="160" t="str">
        <f t="shared" si="0"/>
        <v>-</v>
      </c>
      <c r="M31" s="105">
        <v>122</v>
      </c>
      <c r="N31" s="96">
        <v>9</v>
      </c>
      <c r="O31" s="97" t="s">
        <v>1114</v>
      </c>
      <c r="P31" s="98">
        <v>17</v>
      </c>
    </row>
    <row r="32" spans="1:16" ht="15.75" customHeight="1">
      <c r="A32" s="145" t="s">
        <v>1725</v>
      </c>
      <c r="B32" s="287" t="s">
        <v>1727</v>
      </c>
      <c r="C32" s="288"/>
      <c r="D32" s="288"/>
      <c r="E32" s="288"/>
      <c r="F32" s="288"/>
      <c r="G32" s="158">
        <v>8</v>
      </c>
      <c r="H32" s="159"/>
      <c r="I32" s="159"/>
      <c r="J32" s="160" t="str">
        <f t="shared" si="0"/>
        <v>-</v>
      </c>
      <c r="M32" s="105">
        <v>123</v>
      </c>
      <c r="N32" s="96">
        <v>10</v>
      </c>
      <c r="O32" s="97" t="s">
        <v>1210</v>
      </c>
      <c r="P32" s="98">
        <v>12</v>
      </c>
    </row>
    <row r="33" spans="1:19" ht="15.75" customHeight="1">
      <c r="A33" s="146" t="s">
        <v>1889</v>
      </c>
      <c r="B33" s="342" t="s">
        <v>1731</v>
      </c>
      <c r="C33" s="343"/>
      <c r="D33" s="343"/>
      <c r="E33" s="343"/>
      <c r="F33" s="343"/>
      <c r="G33" s="158">
        <v>9</v>
      </c>
      <c r="H33" s="179">
        <f>SUM(H34:H40)</f>
        <v>0</v>
      </c>
      <c r="I33" s="179">
        <f>SUM(I34:I40)</f>
        <v>0</v>
      </c>
      <c r="J33" s="160" t="str">
        <f t="shared" si="0"/>
        <v>-</v>
      </c>
      <c r="M33" s="105">
        <v>124</v>
      </c>
      <c r="N33" s="96">
        <v>11</v>
      </c>
      <c r="O33" s="97" t="s">
        <v>998</v>
      </c>
      <c r="P33" s="98">
        <v>2</v>
      </c>
      <c r="R33" s="58">
        <v>1</v>
      </c>
      <c r="S33" s="58" t="s">
        <v>42</v>
      </c>
    </row>
    <row r="34" spans="1:19" ht="15.75" customHeight="1">
      <c r="A34" s="145" t="s">
        <v>1890</v>
      </c>
      <c r="B34" s="287" t="s">
        <v>2018</v>
      </c>
      <c r="C34" s="288"/>
      <c r="D34" s="288"/>
      <c r="E34" s="288"/>
      <c r="F34" s="288"/>
      <c r="G34" s="158">
        <v>10</v>
      </c>
      <c r="H34" s="159"/>
      <c r="I34" s="159"/>
      <c r="J34" s="160" t="str">
        <f t="shared" si="0"/>
        <v>-</v>
      </c>
      <c r="M34" s="105">
        <v>125</v>
      </c>
      <c r="N34" s="96">
        <v>12</v>
      </c>
      <c r="O34" s="97" t="s">
        <v>1070</v>
      </c>
      <c r="P34" s="98">
        <v>5</v>
      </c>
      <c r="R34" s="58">
        <v>2</v>
      </c>
      <c r="S34" s="58" t="s">
        <v>43</v>
      </c>
    </row>
    <row r="35" spans="1:19" ht="15.75" customHeight="1">
      <c r="A35" s="145" t="s">
        <v>1891</v>
      </c>
      <c r="B35" s="287" t="s">
        <v>2019</v>
      </c>
      <c r="C35" s="288"/>
      <c r="D35" s="288"/>
      <c r="E35" s="288"/>
      <c r="F35" s="288"/>
      <c r="G35" s="158">
        <v>11</v>
      </c>
      <c r="H35" s="159"/>
      <c r="I35" s="159"/>
      <c r="J35" s="160" t="str">
        <f t="shared" si="0"/>
        <v>-</v>
      </c>
      <c r="M35" s="105">
        <v>126</v>
      </c>
      <c r="N35" s="96">
        <v>13</v>
      </c>
      <c r="O35" s="97" t="s">
        <v>414</v>
      </c>
      <c r="P35" s="98">
        <v>14</v>
      </c>
      <c r="R35" s="58">
        <v>3</v>
      </c>
      <c r="S35" s="58" t="s">
        <v>44</v>
      </c>
    </row>
    <row r="36" spans="1:19" ht="15.75" customHeight="1">
      <c r="A36" s="145" t="s">
        <v>658</v>
      </c>
      <c r="B36" s="287" t="s">
        <v>2020</v>
      </c>
      <c r="C36" s="288"/>
      <c r="D36" s="288"/>
      <c r="E36" s="288"/>
      <c r="F36" s="288"/>
      <c r="G36" s="158">
        <v>12</v>
      </c>
      <c r="H36" s="159"/>
      <c r="I36" s="159"/>
      <c r="J36" s="160" t="str">
        <f t="shared" si="0"/>
        <v>-</v>
      </c>
      <c r="M36" s="105">
        <v>127</v>
      </c>
      <c r="N36" s="96">
        <v>15</v>
      </c>
      <c r="O36" s="97" t="s">
        <v>1524</v>
      </c>
      <c r="P36" s="98">
        <v>20</v>
      </c>
      <c r="R36" s="58">
        <v>4</v>
      </c>
      <c r="S36" s="58" t="s">
        <v>45</v>
      </c>
    </row>
    <row r="37" spans="1:19" ht="15.75" customHeight="1">
      <c r="A37" s="145" t="s">
        <v>659</v>
      </c>
      <c r="B37" s="287" t="s">
        <v>2021</v>
      </c>
      <c r="C37" s="288"/>
      <c r="D37" s="288"/>
      <c r="E37" s="288"/>
      <c r="F37" s="288"/>
      <c r="G37" s="158">
        <v>13</v>
      </c>
      <c r="H37" s="159"/>
      <c r="I37" s="159"/>
      <c r="J37" s="160" t="str">
        <f t="shared" si="0"/>
        <v>-</v>
      </c>
      <c r="M37" s="105">
        <v>128</v>
      </c>
      <c r="N37" s="96">
        <v>16</v>
      </c>
      <c r="O37" s="97" t="s">
        <v>415</v>
      </c>
      <c r="P37" s="98">
        <v>14</v>
      </c>
      <c r="R37" s="58">
        <v>5</v>
      </c>
      <c r="S37" s="58" t="s">
        <v>46</v>
      </c>
    </row>
    <row r="38" spans="1:19" ht="15.75" customHeight="1">
      <c r="A38" s="145" t="s">
        <v>660</v>
      </c>
      <c r="B38" s="287" t="s">
        <v>2022</v>
      </c>
      <c r="C38" s="288"/>
      <c r="D38" s="288"/>
      <c r="E38" s="288"/>
      <c r="F38" s="288"/>
      <c r="G38" s="158">
        <v>14</v>
      </c>
      <c r="H38" s="159"/>
      <c r="I38" s="159"/>
      <c r="J38" s="160" t="str">
        <f t="shared" si="0"/>
        <v>-</v>
      </c>
      <c r="M38" s="105">
        <v>129</v>
      </c>
      <c r="N38" s="96">
        <v>17</v>
      </c>
      <c r="O38" s="97" t="s">
        <v>381</v>
      </c>
      <c r="P38" s="98">
        <v>13</v>
      </c>
      <c r="R38" s="58">
        <v>6</v>
      </c>
      <c r="S38" s="58" t="s">
        <v>47</v>
      </c>
    </row>
    <row r="39" spans="1:19" ht="15.75" customHeight="1">
      <c r="A39" s="145" t="s">
        <v>569</v>
      </c>
      <c r="B39" s="287" t="s">
        <v>2023</v>
      </c>
      <c r="C39" s="288"/>
      <c r="D39" s="288"/>
      <c r="E39" s="288"/>
      <c r="F39" s="288"/>
      <c r="G39" s="158">
        <v>15</v>
      </c>
      <c r="H39" s="159"/>
      <c r="I39" s="159"/>
      <c r="J39" s="160" t="str">
        <f>IF(H39&gt;0,IF(I39/H39&gt;=100,"&gt;&gt;100",I39/H39*100),"-")</f>
        <v>-</v>
      </c>
      <c r="M39" s="105">
        <v>130</v>
      </c>
      <c r="N39" s="96">
        <v>18</v>
      </c>
      <c r="O39" s="97" t="s">
        <v>1347</v>
      </c>
      <c r="P39" s="98">
        <v>7</v>
      </c>
      <c r="R39" s="58">
        <v>7</v>
      </c>
      <c r="S39" s="58" t="s">
        <v>48</v>
      </c>
    </row>
    <row r="40" spans="1:19" ht="15.75" customHeight="1">
      <c r="A40" s="147" t="s">
        <v>1726</v>
      </c>
      <c r="B40" s="293" t="s">
        <v>1728</v>
      </c>
      <c r="C40" s="294"/>
      <c r="D40" s="294"/>
      <c r="E40" s="294"/>
      <c r="F40" s="294"/>
      <c r="G40" s="161">
        <v>16</v>
      </c>
      <c r="H40" s="162"/>
      <c r="I40" s="162"/>
      <c r="J40" s="163" t="str">
        <f>IF(H40&gt;0,IF(I40/H40&gt;=100,"&gt;&gt;100",I40/H40*100),"-")</f>
        <v>-</v>
      </c>
      <c r="M40" s="105">
        <v>141</v>
      </c>
      <c r="N40" s="96">
        <v>19</v>
      </c>
      <c r="O40" s="97" t="s">
        <v>1071</v>
      </c>
      <c r="P40" s="98">
        <v>5</v>
      </c>
      <c r="R40" s="58">
        <v>8</v>
      </c>
      <c r="S40" s="58" t="s">
        <v>49</v>
      </c>
    </row>
    <row r="41" spans="1:19" ht="33.75">
      <c r="A41" s="148" t="s">
        <v>1156</v>
      </c>
      <c r="B41" s="297" t="s">
        <v>662</v>
      </c>
      <c r="C41" s="297"/>
      <c r="D41" s="297"/>
      <c r="E41" s="297"/>
      <c r="F41" s="297"/>
      <c r="G41" s="149" t="s">
        <v>956</v>
      </c>
      <c r="H41" s="150" t="s">
        <v>1888</v>
      </c>
      <c r="I41" s="151" t="s">
        <v>2024</v>
      </c>
      <c r="J41" s="152" t="s">
        <v>317</v>
      </c>
      <c r="M41" s="105">
        <v>142</v>
      </c>
      <c r="N41" s="96">
        <v>20</v>
      </c>
      <c r="O41" s="97" t="s">
        <v>382</v>
      </c>
      <c r="P41" s="98">
        <v>13</v>
      </c>
      <c r="R41" s="58">
        <v>9</v>
      </c>
      <c r="S41" s="58" t="s">
        <v>50</v>
      </c>
    </row>
    <row r="42" spans="1:19" ht="27.75" customHeight="1">
      <c r="A42" s="153"/>
      <c r="B42" s="295" t="s">
        <v>2025</v>
      </c>
      <c r="C42" s="296"/>
      <c r="D42" s="296"/>
      <c r="E42" s="296"/>
      <c r="F42" s="296"/>
      <c r="G42" s="170">
        <v>17</v>
      </c>
      <c r="H42" s="171"/>
      <c r="I42" s="171"/>
      <c r="J42" s="172" t="str">
        <f t="shared" si="0"/>
        <v>-</v>
      </c>
      <c r="M42" s="105">
        <v>143</v>
      </c>
      <c r="N42" s="96">
        <v>21</v>
      </c>
      <c r="O42" s="97" t="s">
        <v>416</v>
      </c>
      <c r="P42" s="98">
        <v>14</v>
      </c>
      <c r="R42" s="58">
        <v>10</v>
      </c>
      <c r="S42" s="58" t="s">
        <v>51</v>
      </c>
    </row>
    <row r="43" spans="1:19" ht="15.75" customHeight="1">
      <c r="A43" s="145"/>
      <c r="B43" s="287" t="s">
        <v>2026</v>
      </c>
      <c r="C43" s="288"/>
      <c r="D43" s="288"/>
      <c r="E43" s="288"/>
      <c r="F43" s="288"/>
      <c r="G43" s="158">
        <v>18</v>
      </c>
      <c r="H43" s="159"/>
      <c r="I43" s="159"/>
      <c r="J43" s="160" t="str">
        <f t="shared" si="0"/>
        <v>-</v>
      </c>
      <c r="M43" s="105">
        <v>144</v>
      </c>
      <c r="N43" s="96">
        <v>22</v>
      </c>
      <c r="O43" s="97" t="s">
        <v>383</v>
      </c>
      <c r="P43" s="98">
        <v>13</v>
      </c>
      <c r="R43" s="58">
        <v>11</v>
      </c>
      <c r="S43" s="58" t="s">
        <v>52</v>
      </c>
    </row>
    <row r="44" spans="1:19" ht="15.75" customHeight="1">
      <c r="A44" s="145" t="s">
        <v>63</v>
      </c>
      <c r="B44" s="287" t="s">
        <v>2027</v>
      </c>
      <c r="C44" s="288"/>
      <c r="D44" s="288"/>
      <c r="E44" s="288"/>
      <c r="F44" s="288"/>
      <c r="G44" s="158">
        <v>19</v>
      </c>
      <c r="H44" s="159"/>
      <c r="I44" s="159"/>
      <c r="J44" s="160" t="str">
        <f t="shared" si="0"/>
        <v>-</v>
      </c>
      <c r="M44" s="105">
        <v>145</v>
      </c>
      <c r="N44" s="96">
        <v>23</v>
      </c>
      <c r="O44" s="97" t="s">
        <v>417</v>
      </c>
      <c r="P44" s="98">
        <v>14</v>
      </c>
      <c r="R44" s="58">
        <v>12</v>
      </c>
      <c r="S44" s="58" t="s">
        <v>53</v>
      </c>
    </row>
    <row r="45" spans="1:19" ht="15.75" customHeight="1">
      <c r="A45" s="145" t="s">
        <v>558</v>
      </c>
      <c r="B45" s="287" t="s">
        <v>2028</v>
      </c>
      <c r="C45" s="288"/>
      <c r="D45" s="288"/>
      <c r="E45" s="288"/>
      <c r="F45" s="288"/>
      <c r="G45" s="158">
        <v>20</v>
      </c>
      <c r="H45" s="159"/>
      <c r="I45" s="159"/>
      <c r="J45" s="160" t="str">
        <f t="shared" si="0"/>
        <v>-</v>
      </c>
      <c r="M45" s="105">
        <v>146</v>
      </c>
      <c r="N45" s="96">
        <v>24</v>
      </c>
      <c r="O45" s="97" t="s">
        <v>1348</v>
      </c>
      <c r="P45" s="98">
        <v>7</v>
      </c>
      <c r="R45" s="58">
        <v>13</v>
      </c>
      <c r="S45" s="58" t="s">
        <v>54</v>
      </c>
    </row>
    <row r="46" spans="1:19" ht="15.75" customHeight="1">
      <c r="A46" s="145" t="s">
        <v>559</v>
      </c>
      <c r="B46" s="287" t="s">
        <v>197</v>
      </c>
      <c r="C46" s="288"/>
      <c r="D46" s="288"/>
      <c r="E46" s="288"/>
      <c r="F46" s="288"/>
      <c r="G46" s="158">
        <v>21</v>
      </c>
      <c r="H46" s="159"/>
      <c r="I46" s="159"/>
      <c r="J46" s="160" t="str">
        <f t="shared" si="0"/>
        <v>-</v>
      </c>
      <c r="M46" s="105">
        <v>147</v>
      </c>
      <c r="N46" s="96">
        <v>25</v>
      </c>
      <c r="O46" s="97" t="s">
        <v>1487</v>
      </c>
      <c r="P46" s="98">
        <v>19</v>
      </c>
      <c r="R46" s="58">
        <v>14</v>
      </c>
      <c r="S46" s="58" t="s">
        <v>55</v>
      </c>
    </row>
    <row r="47" spans="1:19" ht="15.75" customHeight="1">
      <c r="A47" s="145" t="s">
        <v>560</v>
      </c>
      <c r="B47" s="287" t="s">
        <v>198</v>
      </c>
      <c r="C47" s="288"/>
      <c r="D47" s="288"/>
      <c r="E47" s="288"/>
      <c r="F47" s="288"/>
      <c r="G47" s="158">
        <v>22</v>
      </c>
      <c r="H47" s="159"/>
      <c r="I47" s="159"/>
      <c r="J47" s="160" t="str">
        <f t="shared" si="0"/>
        <v>-</v>
      </c>
      <c r="M47" s="105">
        <v>149</v>
      </c>
      <c r="N47" s="96">
        <v>26</v>
      </c>
      <c r="O47" s="97" t="s">
        <v>468</v>
      </c>
      <c r="P47" s="98">
        <v>16</v>
      </c>
      <c r="R47" s="58">
        <v>15</v>
      </c>
      <c r="S47" s="58" t="s">
        <v>56</v>
      </c>
    </row>
    <row r="48" spans="1:19" ht="15.75" customHeight="1">
      <c r="A48" s="145" t="s">
        <v>1507</v>
      </c>
      <c r="B48" s="287" t="s">
        <v>661</v>
      </c>
      <c r="C48" s="288"/>
      <c r="D48" s="288"/>
      <c r="E48" s="288"/>
      <c r="F48" s="288"/>
      <c r="G48" s="158">
        <v>23</v>
      </c>
      <c r="H48" s="159"/>
      <c r="I48" s="159"/>
      <c r="J48" s="160" t="str">
        <f t="shared" si="0"/>
        <v>-</v>
      </c>
      <c r="M48" s="105">
        <v>150</v>
      </c>
      <c r="N48" s="96">
        <v>27</v>
      </c>
      <c r="O48" s="97" t="s">
        <v>1115</v>
      </c>
      <c r="P48" s="98">
        <v>17</v>
      </c>
      <c r="R48" s="58">
        <v>16</v>
      </c>
      <c r="S48" s="58" t="s">
        <v>57</v>
      </c>
    </row>
    <row r="49" spans="1:19" ht="15.75" customHeight="1">
      <c r="A49" s="145" t="s">
        <v>1508</v>
      </c>
      <c r="B49" s="287" t="s">
        <v>1501</v>
      </c>
      <c r="C49" s="288"/>
      <c r="D49" s="288"/>
      <c r="E49" s="288"/>
      <c r="F49" s="288"/>
      <c r="G49" s="158">
        <v>24</v>
      </c>
      <c r="H49" s="159"/>
      <c r="I49" s="159"/>
      <c r="J49" s="160" t="str">
        <f t="shared" si="0"/>
        <v>-</v>
      </c>
      <c r="M49" s="105">
        <v>161</v>
      </c>
      <c r="N49" s="96">
        <v>29</v>
      </c>
      <c r="O49" s="97" t="s">
        <v>323</v>
      </c>
      <c r="P49" s="98">
        <v>16</v>
      </c>
      <c r="R49" s="58">
        <v>17</v>
      </c>
      <c r="S49" s="58" t="s">
        <v>58</v>
      </c>
    </row>
    <row r="50" spans="1:19" ht="15.75" customHeight="1">
      <c r="A50" s="145" t="s">
        <v>1509</v>
      </c>
      <c r="B50" s="287" t="s">
        <v>199</v>
      </c>
      <c r="C50" s="288"/>
      <c r="D50" s="288"/>
      <c r="E50" s="288"/>
      <c r="F50" s="288"/>
      <c r="G50" s="158">
        <v>25</v>
      </c>
      <c r="H50" s="159"/>
      <c r="I50" s="159"/>
      <c r="J50" s="160" t="str">
        <f t="shared" si="0"/>
        <v>-</v>
      </c>
      <c r="M50" s="105">
        <v>162</v>
      </c>
      <c r="N50" s="96">
        <v>30</v>
      </c>
      <c r="O50" s="97" t="s">
        <v>1050</v>
      </c>
      <c r="P50" s="98">
        <v>4</v>
      </c>
      <c r="R50" s="58">
        <v>18</v>
      </c>
      <c r="S50" s="58" t="s">
        <v>59</v>
      </c>
    </row>
    <row r="51" spans="1:19" ht="27.75" customHeight="1">
      <c r="A51" s="145" t="s">
        <v>1510</v>
      </c>
      <c r="B51" s="287" t="s">
        <v>883</v>
      </c>
      <c r="C51" s="288"/>
      <c r="D51" s="288"/>
      <c r="E51" s="288"/>
      <c r="F51" s="288"/>
      <c r="G51" s="158">
        <v>26</v>
      </c>
      <c r="H51" s="159"/>
      <c r="I51" s="159"/>
      <c r="J51" s="160" t="str">
        <f t="shared" si="0"/>
        <v>-</v>
      </c>
      <c r="M51" s="105">
        <v>163</v>
      </c>
      <c r="N51" s="96">
        <v>32</v>
      </c>
      <c r="O51" s="97" t="s">
        <v>324</v>
      </c>
      <c r="P51" s="98">
        <v>16</v>
      </c>
      <c r="R51" s="58">
        <v>19</v>
      </c>
      <c r="S51" s="58" t="s">
        <v>60</v>
      </c>
    </row>
    <row r="52" spans="1:19" ht="15.75" customHeight="1">
      <c r="A52" s="145" t="s">
        <v>1511</v>
      </c>
      <c r="B52" s="287" t="s">
        <v>884</v>
      </c>
      <c r="C52" s="288"/>
      <c r="D52" s="288"/>
      <c r="E52" s="288"/>
      <c r="F52" s="288"/>
      <c r="G52" s="158">
        <v>27</v>
      </c>
      <c r="H52" s="159"/>
      <c r="I52" s="159"/>
      <c r="J52" s="160" t="str">
        <f t="shared" si="0"/>
        <v>-</v>
      </c>
      <c r="M52" s="105">
        <v>164</v>
      </c>
      <c r="N52" s="96">
        <v>33</v>
      </c>
      <c r="O52" s="97" t="s">
        <v>965</v>
      </c>
      <c r="P52" s="98">
        <v>1</v>
      </c>
      <c r="R52" s="58">
        <v>20</v>
      </c>
      <c r="S52" s="58" t="s">
        <v>61</v>
      </c>
    </row>
    <row r="53" spans="1:19" ht="15.75" customHeight="1">
      <c r="A53" s="145" t="s">
        <v>1512</v>
      </c>
      <c r="B53" s="287" t="s">
        <v>885</v>
      </c>
      <c r="C53" s="288"/>
      <c r="D53" s="288"/>
      <c r="E53" s="288"/>
      <c r="F53" s="288"/>
      <c r="G53" s="158">
        <v>28</v>
      </c>
      <c r="H53" s="159"/>
      <c r="I53" s="159"/>
      <c r="J53" s="160" t="str">
        <f t="shared" si="0"/>
        <v>-</v>
      </c>
      <c r="M53" s="105">
        <v>170</v>
      </c>
      <c r="N53" s="96">
        <v>34</v>
      </c>
      <c r="O53" s="97" t="s">
        <v>966</v>
      </c>
      <c r="P53" s="98">
        <v>1</v>
      </c>
      <c r="R53" s="58">
        <v>21</v>
      </c>
      <c r="S53" s="58" t="s">
        <v>315</v>
      </c>
    </row>
    <row r="54" spans="1:16" ht="15.75" customHeight="1">
      <c r="A54" s="145" t="s">
        <v>561</v>
      </c>
      <c r="B54" s="287" t="s">
        <v>886</v>
      </c>
      <c r="C54" s="288"/>
      <c r="D54" s="288"/>
      <c r="E54" s="288"/>
      <c r="F54" s="288"/>
      <c r="G54" s="158">
        <v>29</v>
      </c>
      <c r="H54" s="159"/>
      <c r="I54" s="159"/>
      <c r="J54" s="160" t="str">
        <f t="shared" si="0"/>
        <v>-</v>
      </c>
      <c r="M54" s="105">
        <v>210</v>
      </c>
      <c r="N54" s="96">
        <v>35</v>
      </c>
      <c r="O54" s="97" t="s">
        <v>1200</v>
      </c>
      <c r="P54" s="98">
        <v>11</v>
      </c>
    </row>
    <row r="55" spans="1:16" ht="15.75" customHeight="1">
      <c r="A55" s="145" t="s">
        <v>1513</v>
      </c>
      <c r="B55" s="287" t="s">
        <v>887</v>
      </c>
      <c r="C55" s="288"/>
      <c r="D55" s="288"/>
      <c r="E55" s="288"/>
      <c r="F55" s="288"/>
      <c r="G55" s="158">
        <v>30</v>
      </c>
      <c r="H55" s="159"/>
      <c r="I55" s="159"/>
      <c r="J55" s="160" t="str">
        <f t="shared" si="0"/>
        <v>-</v>
      </c>
      <c r="M55" s="105">
        <v>220</v>
      </c>
      <c r="N55" s="96">
        <v>36</v>
      </c>
      <c r="O55" s="97" t="s">
        <v>64</v>
      </c>
      <c r="P55" s="98">
        <v>5</v>
      </c>
    </row>
    <row r="56" spans="1:16" ht="15.75" customHeight="1">
      <c r="A56" s="145" t="s">
        <v>562</v>
      </c>
      <c r="B56" s="287" t="s">
        <v>1502</v>
      </c>
      <c r="C56" s="288"/>
      <c r="D56" s="288"/>
      <c r="E56" s="288"/>
      <c r="F56" s="288"/>
      <c r="G56" s="158">
        <v>31</v>
      </c>
      <c r="H56" s="159"/>
      <c r="I56" s="159"/>
      <c r="J56" s="160" t="str">
        <f t="shared" si="0"/>
        <v>-</v>
      </c>
      <c r="M56" s="105">
        <v>230</v>
      </c>
      <c r="N56" s="96">
        <v>37</v>
      </c>
      <c r="O56" s="97" t="s">
        <v>1172</v>
      </c>
      <c r="P56" s="98">
        <v>9</v>
      </c>
    </row>
    <row r="57" spans="1:16" ht="15.75" customHeight="1">
      <c r="A57" s="145" t="s">
        <v>888</v>
      </c>
      <c r="B57" s="287" t="s">
        <v>139</v>
      </c>
      <c r="C57" s="288"/>
      <c r="D57" s="288"/>
      <c r="E57" s="288"/>
      <c r="F57" s="288"/>
      <c r="G57" s="158">
        <v>32</v>
      </c>
      <c r="H57" s="159"/>
      <c r="I57" s="159"/>
      <c r="J57" s="160" t="str">
        <f t="shared" si="0"/>
        <v>-</v>
      </c>
      <c r="M57" s="105">
        <v>240</v>
      </c>
      <c r="N57" s="96">
        <v>38</v>
      </c>
      <c r="O57" s="97" t="s">
        <v>1081</v>
      </c>
      <c r="P57" s="98">
        <v>8</v>
      </c>
    </row>
    <row r="58" spans="1:16" ht="15.75" customHeight="1">
      <c r="A58" s="145" t="s">
        <v>563</v>
      </c>
      <c r="B58" s="287" t="s">
        <v>1503</v>
      </c>
      <c r="C58" s="288"/>
      <c r="D58" s="288"/>
      <c r="E58" s="288"/>
      <c r="F58" s="288"/>
      <c r="G58" s="158">
        <v>33</v>
      </c>
      <c r="H58" s="159"/>
      <c r="I58" s="159"/>
      <c r="J58" s="160" t="str">
        <f t="shared" si="0"/>
        <v>-</v>
      </c>
      <c r="M58" s="105">
        <v>311</v>
      </c>
      <c r="N58" s="96">
        <v>39</v>
      </c>
      <c r="O58" s="97" t="s">
        <v>1211</v>
      </c>
      <c r="P58" s="98">
        <v>12</v>
      </c>
    </row>
    <row r="59" spans="1:16" ht="15.75" customHeight="1">
      <c r="A59" s="145" t="s">
        <v>564</v>
      </c>
      <c r="B59" s="287" t="s">
        <v>1504</v>
      </c>
      <c r="C59" s="288"/>
      <c r="D59" s="288"/>
      <c r="E59" s="288"/>
      <c r="F59" s="288"/>
      <c r="G59" s="158">
        <v>34</v>
      </c>
      <c r="H59" s="159"/>
      <c r="I59" s="159"/>
      <c r="J59" s="160" t="str">
        <f t="shared" si="0"/>
        <v>-</v>
      </c>
      <c r="M59" s="105">
        <v>312</v>
      </c>
      <c r="N59" s="96">
        <v>40</v>
      </c>
      <c r="O59" s="97" t="s">
        <v>352</v>
      </c>
      <c r="P59" s="98">
        <v>18</v>
      </c>
    </row>
    <row r="60" spans="1:16" ht="15.75" customHeight="1">
      <c r="A60" s="145" t="s">
        <v>565</v>
      </c>
      <c r="B60" s="287" t="s">
        <v>1505</v>
      </c>
      <c r="C60" s="288"/>
      <c r="D60" s="288"/>
      <c r="E60" s="288"/>
      <c r="F60" s="288"/>
      <c r="G60" s="158">
        <v>35</v>
      </c>
      <c r="H60" s="159"/>
      <c r="I60" s="159"/>
      <c r="J60" s="160" t="str">
        <f t="shared" si="0"/>
        <v>-</v>
      </c>
      <c r="M60" s="105">
        <v>321</v>
      </c>
      <c r="N60" s="96">
        <v>41</v>
      </c>
      <c r="O60" s="97" t="s">
        <v>999</v>
      </c>
      <c r="P60" s="98">
        <v>2</v>
      </c>
    </row>
    <row r="61" spans="1:16" ht="15.75" customHeight="1">
      <c r="A61" s="145" t="s">
        <v>566</v>
      </c>
      <c r="B61" s="287" t="s">
        <v>1506</v>
      </c>
      <c r="C61" s="288"/>
      <c r="D61" s="288"/>
      <c r="E61" s="288"/>
      <c r="F61" s="288"/>
      <c r="G61" s="158">
        <v>36</v>
      </c>
      <c r="H61" s="159"/>
      <c r="I61" s="159"/>
      <c r="J61" s="160" t="str">
        <f t="shared" si="0"/>
        <v>-</v>
      </c>
      <c r="M61" s="105">
        <v>322</v>
      </c>
      <c r="N61" s="96">
        <v>42</v>
      </c>
      <c r="O61" s="97" t="s">
        <v>353</v>
      </c>
      <c r="P61" s="98">
        <v>18</v>
      </c>
    </row>
    <row r="62" spans="1:16" ht="15.75" customHeight="1">
      <c r="A62" s="145" t="s">
        <v>567</v>
      </c>
      <c r="B62" s="287" t="s">
        <v>140</v>
      </c>
      <c r="C62" s="288"/>
      <c r="D62" s="288"/>
      <c r="E62" s="288"/>
      <c r="F62" s="288"/>
      <c r="G62" s="158">
        <v>37</v>
      </c>
      <c r="H62" s="159"/>
      <c r="I62" s="159"/>
      <c r="J62" s="160" t="str">
        <f t="shared" si="0"/>
        <v>-</v>
      </c>
      <c r="M62" s="105">
        <v>510</v>
      </c>
      <c r="N62" s="96">
        <v>43</v>
      </c>
      <c r="O62" s="97" t="s">
        <v>354</v>
      </c>
      <c r="P62" s="98">
        <v>18</v>
      </c>
    </row>
    <row r="63" spans="1:16" ht="15.75" customHeight="1">
      <c r="A63" s="145" t="s">
        <v>1514</v>
      </c>
      <c r="B63" s="287" t="s">
        <v>568</v>
      </c>
      <c r="C63" s="288"/>
      <c r="D63" s="288"/>
      <c r="E63" s="288"/>
      <c r="F63" s="288"/>
      <c r="G63" s="158">
        <v>38</v>
      </c>
      <c r="H63" s="159"/>
      <c r="I63" s="159"/>
      <c r="J63" s="160" t="str">
        <f t="shared" si="0"/>
        <v>-</v>
      </c>
      <c r="M63" s="105">
        <v>520</v>
      </c>
      <c r="N63" s="96">
        <v>44</v>
      </c>
      <c r="O63" s="97" t="s">
        <v>325</v>
      </c>
      <c r="P63" s="98">
        <v>16</v>
      </c>
    </row>
    <row r="64" spans="1:16" ht="15.75" customHeight="1">
      <c r="A64" s="145" t="s">
        <v>570</v>
      </c>
      <c r="B64" s="287" t="s">
        <v>141</v>
      </c>
      <c r="C64" s="288"/>
      <c r="D64" s="288"/>
      <c r="E64" s="288"/>
      <c r="F64" s="288"/>
      <c r="G64" s="158">
        <v>39</v>
      </c>
      <c r="H64" s="159"/>
      <c r="I64" s="159"/>
      <c r="J64" s="160" t="str">
        <f>IF(H64&gt;0,IF(I64/H64&gt;=100,"&gt;&gt;100",I64/H64*100),"-")</f>
        <v>-</v>
      </c>
      <c r="M64" s="105">
        <v>610</v>
      </c>
      <c r="N64" s="96">
        <v>46</v>
      </c>
      <c r="O64" s="97" t="s">
        <v>1213</v>
      </c>
      <c r="P64" s="98">
        <v>12</v>
      </c>
    </row>
    <row r="65" spans="1:16" ht="15.75" customHeight="1">
      <c r="A65" s="154"/>
      <c r="B65" s="344" t="s">
        <v>1729</v>
      </c>
      <c r="C65" s="345"/>
      <c r="D65" s="345"/>
      <c r="E65" s="345"/>
      <c r="F65" s="345"/>
      <c r="G65" s="173">
        <v>40</v>
      </c>
      <c r="H65" s="179">
        <f>SUM(H42:H64)</f>
        <v>0</v>
      </c>
      <c r="I65" s="179">
        <f>SUM(I42:I64)</f>
        <v>0</v>
      </c>
      <c r="J65" s="175" t="str">
        <f>IF(H65&gt;0,IF(I65/H65&gt;=100,"&gt;&gt;100",I65/H65*100),"-")</f>
        <v>-</v>
      </c>
      <c r="M65" s="105">
        <v>620</v>
      </c>
      <c r="N65" s="96">
        <v>47</v>
      </c>
      <c r="O65" s="97" t="s">
        <v>355</v>
      </c>
      <c r="P65" s="98">
        <v>18</v>
      </c>
    </row>
    <row r="66" spans="1:16" ht="15" customHeight="1">
      <c r="A66" s="277" t="s">
        <v>1156</v>
      </c>
      <c r="B66" s="291" t="s">
        <v>473</v>
      </c>
      <c r="C66" s="291"/>
      <c r="D66" s="291"/>
      <c r="E66" s="291"/>
      <c r="F66" s="291"/>
      <c r="G66" s="291" t="s">
        <v>956</v>
      </c>
      <c r="H66" s="291" t="s">
        <v>474</v>
      </c>
      <c r="I66" s="292"/>
      <c r="J66" s="289" t="s">
        <v>317</v>
      </c>
      <c r="M66" s="105">
        <v>710</v>
      </c>
      <c r="N66" s="96">
        <v>48</v>
      </c>
      <c r="O66" s="97" t="s">
        <v>66</v>
      </c>
      <c r="P66" s="98">
        <v>5</v>
      </c>
    </row>
    <row r="67" spans="1:16" ht="15.75" customHeight="1">
      <c r="A67" s="278"/>
      <c r="B67" s="341"/>
      <c r="C67" s="341"/>
      <c r="D67" s="341"/>
      <c r="E67" s="341"/>
      <c r="F67" s="341"/>
      <c r="G67" s="341"/>
      <c r="H67" s="142" t="s">
        <v>475</v>
      </c>
      <c r="I67" s="143" t="s">
        <v>476</v>
      </c>
      <c r="J67" s="290"/>
      <c r="M67" s="105">
        <v>721</v>
      </c>
      <c r="N67" s="96">
        <v>49</v>
      </c>
      <c r="O67" s="97" t="s">
        <v>1051</v>
      </c>
      <c r="P67" s="98">
        <v>4</v>
      </c>
    </row>
    <row r="68" spans="1:16" ht="15.75" customHeight="1">
      <c r="A68" s="164" t="s">
        <v>115</v>
      </c>
      <c r="B68" s="349" t="s">
        <v>113</v>
      </c>
      <c r="C68" s="350"/>
      <c r="D68" s="350"/>
      <c r="E68" s="350"/>
      <c r="F68" s="351"/>
      <c r="G68" s="155">
        <v>41</v>
      </c>
      <c r="H68" s="156"/>
      <c r="I68" s="156"/>
      <c r="J68" s="157" t="str">
        <f t="shared" si="0"/>
        <v>-</v>
      </c>
      <c r="M68" s="105">
        <v>729</v>
      </c>
      <c r="N68" s="96">
        <v>50</v>
      </c>
      <c r="O68" s="97" t="s">
        <v>1117</v>
      </c>
      <c r="P68" s="98">
        <v>17</v>
      </c>
    </row>
    <row r="69" spans="1:16" ht="15.75" customHeight="1">
      <c r="A69" s="145" t="s">
        <v>116</v>
      </c>
      <c r="B69" s="331" t="s">
        <v>114</v>
      </c>
      <c r="C69" s="332"/>
      <c r="D69" s="332"/>
      <c r="E69" s="332"/>
      <c r="F69" s="333"/>
      <c r="G69" s="158">
        <v>42</v>
      </c>
      <c r="H69" s="159"/>
      <c r="I69" s="159"/>
      <c r="J69" s="160" t="str">
        <f t="shared" si="0"/>
        <v>-</v>
      </c>
      <c r="M69" s="105">
        <v>811</v>
      </c>
      <c r="N69" s="96">
        <v>51</v>
      </c>
      <c r="O69" s="97" t="s">
        <v>449</v>
      </c>
      <c r="P69" s="98">
        <v>15</v>
      </c>
    </row>
    <row r="70" spans="1:16" ht="15.75" customHeight="1">
      <c r="A70" s="145" t="s">
        <v>142</v>
      </c>
      <c r="B70" s="331" t="s">
        <v>143</v>
      </c>
      <c r="C70" s="332"/>
      <c r="D70" s="332"/>
      <c r="E70" s="332"/>
      <c r="F70" s="333"/>
      <c r="G70" s="158">
        <v>43</v>
      </c>
      <c r="H70" s="159"/>
      <c r="I70" s="159"/>
      <c r="J70" s="160" t="str">
        <f t="shared" si="0"/>
        <v>-</v>
      </c>
      <c r="M70" s="105">
        <v>812</v>
      </c>
      <c r="N70" s="96">
        <v>52</v>
      </c>
      <c r="O70" s="97" t="s">
        <v>1082</v>
      </c>
      <c r="P70" s="98">
        <v>8</v>
      </c>
    </row>
    <row r="71" spans="1:16" ht="15.75" customHeight="1">
      <c r="A71" s="145" t="s">
        <v>144</v>
      </c>
      <c r="B71" s="331" t="s">
        <v>145</v>
      </c>
      <c r="C71" s="332"/>
      <c r="D71" s="332"/>
      <c r="E71" s="332"/>
      <c r="F71" s="333"/>
      <c r="G71" s="158">
        <v>44</v>
      </c>
      <c r="H71" s="159"/>
      <c r="I71" s="159"/>
      <c r="J71" s="160" t="str">
        <f t="shared" si="0"/>
        <v>-</v>
      </c>
      <c r="M71" s="105">
        <v>891</v>
      </c>
      <c r="N71" s="96">
        <v>53</v>
      </c>
      <c r="O71" s="97" t="s">
        <v>1083</v>
      </c>
      <c r="P71" s="98">
        <v>8</v>
      </c>
    </row>
    <row r="72" spans="1:16" ht="15.75" customHeight="1">
      <c r="A72" s="145" t="s">
        <v>146</v>
      </c>
      <c r="B72" s="331" t="s">
        <v>147</v>
      </c>
      <c r="C72" s="332"/>
      <c r="D72" s="332"/>
      <c r="E72" s="332"/>
      <c r="F72" s="333"/>
      <c r="G72" s="158">
        <v>45</v>
      </c>
      <c r="H72" s="159"/>
      <c r="I72" s="159"/>
      <c r="J72" s="160" t="str">
        <f>IF(H72&gt;0,IF(I72/H72&gt;=100,"&gt;&gt;100",I72/H72*100),"-")</f>
        <v>-</v>
      </c>
      <c r="M72" s="105">
        <v>892</v>
      </c>
      <c r="N72" s="96">
        <v>54</v>
      </c>
      <c r="O72" s="97" t="s">
        <v>1184</v>
      </c>
      <c r="P72" s="98">
        <v>10</v>
      </c>
    </row>
    <row r="73" spans="1:16" ht="15.75" customHeight="1">
      <c r="A73" s="147" t="s">
        <v>148</v>
      </c>
      <c r="B73" s="338" t="s">
        <v>149</v>
      </c>
      <c r="C73" s="339"/>
      <c r="D73" s="339"/>
      <c r="E73" s="339"/>
      <c r="F73" s="340"/>
      <c r="G73" s="161">
        <v>46</v>
      </c>
      <c r="H73" s="162"/>
      <c r="I73" s="162"/>
      <c r="J73" s="163" t="str">
        <f>IF(H73&gt;0,IF(I73/H73&gt;=100,"&gt;&gt;100",I73/H73*100),"-")</f>
        <v>-</v>
      </c>
      <c r="M73" s="105">
        <v>893</v>
      </c>
      <c r="N73" s="96">
        <v>55</v>
      </c>
      <c r="O73" s="97" t="s">
        <v>1084</v>
      </c>
      <c r="P73" s="98">
        <v>8</v>
      </c>
    </row>
    <row r="74" spans="1:16" ht="36" customHeight="1">
      <c r="A74" s="165" t="s">
        <v>1156</v>
      </c>
      <c r="B74" s="337" t="s">
        <v>477</v>
      </c>
      <c r="C74" s="337"/>
      <c r="D74" s="337"/>
      <c r="E74" s="337"/>
      <c r="F74" s="337"/>
      <c r="G74" s="166" t="s">
        <v>956</v>
      </c>
      <c r="H74" s="167" t="s">
        <v>478</v>
      </c>
      <c r="I74" s="168" t="s">
        <v>479</v>
      </c>
      <c r="J74" s="169" t="s">
        <v>317</v>
      </c>
      <c r="M74" s="105">
        <v>899</v>
      </c>
      <c r="N74" s="96">
        <v>56</v>
      </c>
      <c r="O74" s="97" t="s">
        <v>1185</v>
      </c>
      <c r="P74" s="98">
        <v>10</v>
      </c>
    </row>
    <row r="75" spans="1:16" ht="15.75" customHeight="1">
      <c r="A75" s="176"/>
      <c r="B75" s="334" t="s">
        <v>150</v>
      </c>
      <c r="C75" s="335"/>
      <c r="D75" s="335"/>
      <c r="E75" s="335"/>
      <c r="F75" s="336"/>
      <c r="G75" s="170">
        <v>47</v>
      </c>
      <c r="H75" s="171"/>
      <c r="I75" s="171"/>
      <c r="J75" s="172" t="str">
        <f t="shared" si="0"/>
        <v>-</v>
      </c>
      <c r="M75" s="105">
        <v>910</v>
      </c>
      <c r="N75" s="96">
        <v>57</v>
      </c>
      <c r="O75" s="97" t="s">
        <v>1186</v>
      </c>
      <c r="P75" s="98">
        <v>10</v>
      </c>
    </row>
    <row r="76" spans="1:16" ht="15.75" customHeight="1">
      <c r="A76" s="177"/>
      <c r="B76" s="328" t="s">
        <v>112</v>
      </c>
      <c r="C76" s="329"/>
      <c r="D76" s="329"/>
      <c r="E76" s="329"/>
      <c r="F76" s="330"/>
      <c r="G76" s="173">
        <v>48</v>
      </c>
      <c r="H76" s="174">
        <f>SUM(H68:H73)+H75</f>
        <v>0</v>
      </c>
      <c r="I76" s="174">
        <f>SUM(I68:I73)+I75</f>
        <v>0</v>
      </c>
      <c r="J76" s="175" t="str">
        <f t="shared" si="0"/>
        <v>-</v>
      </c>
      <c r="M76" s="105">
        <v>990</v>
      </c>
      <c r="N76" s="96">
        <v>58</v>
      </c>
      <c r="O76" s="97" t="s">
        <v>1201</v>
      </c>
      <c r="P76" s="98">
        <v>11</v>
      </c>
    </row>
    <row r="77" spans="13:16" ht="4.5" customHeight="1">
      <c r="M77" s="105">
        <v>1011</v>
      </c>
      <c r="N77" s="96">
        <v>60</v>
      </c>
      <c r="O77" s="97" t="s">
        <v>1525</v>
      </c>
      <c r="P77" s="98">
        <v>20</v>
      </c>
    </row>
    <row r="78" spans="13:16" ht="4.5" customHeight="1">
      <c r="M78" s="105">
        <v>1012</v>
      </c>
      <c r="N78" s="96">
        <v>61</v>
      </c>
      <c r="O78" s="97" t="s">
        <v>1085</v>
      </c>
      <c r="P78" s="98">
        <v>8</v>
      </c>
    </row>
    <row r="79" spans="1:16" ht="15.75" customHeight="1">
      <c r="A79" s="298" t="s">
        <v>691</v>
      </c>
      <c r="B79" s="299"/>
      <c r="C79" s="300"/>
      <c r="D79" s="301"/>
      <c r="E79" s="302"/>
      <c r="G79" s="298" t="s">
        <v>692</v>
      </c>
      <c r="H79" s="299"/>
      <c r="I79" s="100"/>
      <c r="M79" s="105">
        <v>1013</v>
      </c>
      <c r="N79" s="96">
        <v>63</v>
      </c>
      <c r="O79" s="97" t="s">
        <v>1349</v>
      </c>
      <c r="P79" s="98">
        <v>7</v>
      </c>
    </row>
    <row r="80" spans="13:16" ht="4.5" customHeight="1">
      <c r="M80" s="105">
        <v>1020</v>
      </c>
      <c r="N80" s="96">
        <v>64</v>
      </c>
      <c r="O80" s="97" t="s">
        <v>418</v>
      </c>
      <c r="P80" s="98">
        <v>14</v>
      </c>
    </row>
    <row r="81" spans="1:16" ht="15.75" customHeight="1">
      <c r="A81" s="298" t="s">
        <v>318</v>
      </c>
      <c r="B81" s="299"/>
      <c r="C81" s="300"/>
      <c r="D81" s="301"/>
      <c r="E81" s="302"/>
      <c r="G81" s="298" t="s">
        <v>693</v>
      </c>
      <c r="H81" s="299"/>
      <c r="I81" s="101"/>
      <c r="M81" s="105">
        <v>1031</v>
      </c>
      <c r="N81" s="96">
        <v>65</v>
      </c>
      <c r="O81" s="97" t="s">
        <v>419</v>
      </c>
      <c r="P81" s="98">
        <v>14</v>
      </c>
    </row>
    <row r="82" spans="13:16" ht="4.5" customHeight="1">
      <c r="M82" s="105">
        <v>1032</v>
      </c>
      <c r="N82" s="96">
        <v>66</v>
      </c>
      <c r="O82" s="97" t="s">
        <v>420</v>
      </c>
      <c r="P82" s="98">
        <v>14</v>
      </c>
    </row>
    <row r="83" spans="1:16" ht="15.75" customHeight="1">
      <c r="A83" s="298" t="s">
        <v>472</v>
      </c>
      <c r="B83" s="299"/>
      <c r="C83" s="300"/>
      <c r="D83" s="301"/>
      <c r="E83" s="302"/>
      <c r="M83" s="105">
        <v>1039</v>
      </c>
      <c r="N83" s="96">
        <v>67</v>
      </c>
      <c r="O83" s="97" t="s">
        <v>1350</v>
      </c>
      <c r="P83" s="98">
        <v>7</v>
      </c>
    </row>
    <row r="84" spans="13:16" ht="15" customHeight="1">
      <c r="M84" s="105">
        <v>1041</v>
      </c>
      <c r="N84" s="96">
        <v>68</v>
      </c>
      <c r="O84" s="97" t="s">
        <v>1214</v>
      </c>
      <c r="P84" s="98">
        <v>12</v>
      </c>
    </row>
    <row r="85" spans="13:16" ht="15" customHeight="1" hidden="1">
      <c r="M85" s="105">
        <v>1042</v>
      </c>
      <c r="N85" s="96">
        <v>69</v>
      </c>
      <c r="O85" s="97" t="s">
        <v>1086</v>
      </c>
      <c r="P85" s="98">
        <v>8</v>
      </c>
    </row>
    <row r="86" spans="13:16" ht="15" customHeight="1" hidden="1">
      <c r="M86" s="105">
        <v>1051</v>
      </c>
      <c r="N86" s="96">
        <v>70</v>
      </c>
      <c r="O86" s="97" t="s">
        <v>1000</v>
      </c>
      <c r="P86" s="98">
        <v>2</v>
      </c>
    </row>
    <row r="87" spans="13:16" ht="15" customHeight="1" hidden="1">
      <c r="M87" s="105">
        <v>1052</v>
      </c>
      <c r="N87" s="96">
        <v>71</v>
      </c>
      <c r="O87" s="97" t="s">
        <v>1351</v>
      </c>
      <c r="P87" s="98">
        <v>7</v>
      </c>
    </row>
    <row r="88" spans="13:16" ht="15" customHeight="1" hidden="1">
      <c r="M88" s="105">
        <v>1061</v>
      </c>
      <c r="N88" s="96">
        <v>72</v>
      </c>
      <c r="O88" s="97" t="s">
        <v>1118</v>
      </c>
      <c r="P88" s="98">
        <v>17</v>
      </c>
    </row>
    <row r="89" spans="13:16" ht="15" customHeight="1" hidden="1">
      <c r="M89" s="105">
        <v>1062</v>
      </c>
      <c r="N89" s="96">
        <v>74</v>
      </c>
      <c r="O89" s="97" t="s">
        <v>1087</v>
      </c>
      <c r="P89" s="98">
        <v>8</v>
      </c>
    </row>
    <row r="90" spans="13:16" ht="15" customHeight="1" hidden="1">
      <c r="M90" s="105">
        <v>1071</v>
      </c>
      <c r="N90" s="96">
        <v>75</v>
      </c>
      <c r="O90" s="97" t="s">
        <v>1527</v>
      </c>
      <c r="P90" s="98">
        <v>20</v>
      </c>
    </row>
    <row r="91" spans="13:16" ht="15" customHeight="1" hidden="1">
      <c r="M91" s="105">
        <v>1072</v>
      </c>
      <c r="N91" s="96">
        <v>77</v>
      </c>
      <c r="O91" s="97" t="s">
        <v>1116</v>
      </c>
      <c r="P91" s="98">
        <v>17</v>
      </c>
    </row>
    <row r="92" spans="13:16" ht="15" customHeight="1" hidden="1">
      <c r="M92" s="105">
        <v>1073</v>
      </c>
      <c r="N92" s="96">
        <v>78</v>
      </c>
      <c r="O92" s="97" t="s">
        <v>1528</v>
      </c>
      <c r="P92" s="98">
        <v>20</v>
      </c>
    </row>
    <row r="93" spans="13:16" ht="15" customHeight="1" hidden="1">
      <c r="M93" s="105">
        <v>1081</v>
      </c>
      <c r="N93" s="96">
        <v>79</v>
      </c>
      <c r="O93" s="97" t="s">
        <v>1001</v>
      </c>
      <c r="P93" s="98">
        <v>2</v>
      </c>
    </row>
    <row r="94" spans="13:16" ht="15" customHeight="1" hidden="1">
      <c r="M94" s="105">
        <v>1082</v>
      </c>
      <c r="N94" s="96">
        <v>80</v>
      </c>
      <c r="O94" s="97" t="s">
        <v>67</v>
      </c>
      <c r="P94" s="98">
        <v>5</v>
      </c>
    </row>
    <row r="95" spans="13:16" ht="27.75" customHeight="1" hidden="1">
      <c r="M95" s="105">
        <v>1083</v>
      </c>
      <c r="N95" s="96">
        <v>81</v>
      </c>
      <c r="O95" s="97" t="s">
        <v>1215</v>
      </c>
      <c r="P95" s="98">
        <v>12</v>
      </c>
    </row>
    <row r="96" spans="13:16" ht="15" customHeight="1" hidden="1">
      <c r="M96" s="105">
        <v>1084</v>
      </c>
      <c r="N96" s="96">
        <v>82</v>
      </c>
      <c r="O96" s="97" t="s">
        <v>1529</v>
      </c>
      <c r="P96" s="98">
        <v>20</v>
      </c>
    </row>
    <row r="97" spans="13:16" ht="15" customHeight="1" hidden="1">
      <c r="M97" s="105">
        <v>1085</v>
      </c>
      <c r="N97" s="96">
        <v>83</v>
      </c>
      <c r="O97" s="97" t="s">
        <v>1030</v>
      </c>
      <c r="P97" s="98">
        <v>3</v>
      </c>
    </row>
    <row r="98" spans="13:16" ht="15" customHeight="1" hidden="1">
      <c r="M98" s="105">
        <v>1086</v>
      </c>
      <c r="N98" s="96">
        <v>84</v>
      </c>
      <c r="O98" s="97" t="s">
        <v>1173</v>
      </c>
      <c r="P98" s="98">
        <v>9</v>
      </c>
    </row>
    <row r="99" spans="13:16" ht="15" customHeight="1" hidden="1">
      <c r="M99" s="105">
        <v>1089</v>
      </c>
      <c r="N99" s="96">
        <v>85</v>
      </c>
      <c r="O99" s="97" t="s">
        <v>68</v>
      </c>
      <c r="P99" s="98">
        <v>5</v>
      </c>
    </row>
    <row r="100" spans="13:16" ht="15" customHeight="1" hidden="1">
      <c r="M100" s="105">
        <v>1091</v>
      </c>
      <c r="N100" s="96">
        <v>86</v>
      </c>
      <c r="O100" s="97" t="s">
        <v>422</v>
      </c>
      <c r="P100" s="98">
        <v>14</v>
      </c>
    </row>
    <row r="101" spans="13:16" ht="15" customHeight="1" hidden="1">
      <c r="M101" s="105">
        <v>1092</v>
      </c>
      <c r="N101" s="96">
        <v>87</v>
      </c>
      <c r="O101" s="97" t="s">
        <v>1135</v>
      </c>
      <c r="P101" s="98">
        <v>17</v>
      </c>
    </row>
    <row r="102" spans="13:16" ht="15" customHeight="1" hidden="1">
      <c r="M102" s="105">
        <v>1101</v>
      </c>
      <c r="N102" s="96">
        <v>88</v>
      </c>
      <c r="O102" s="97" t="s">
        <v>1146</v>
      </c>
      <c r="P102" s="98">
        <v>17</v>
      </c>
    </row>
    <row r="103" spans="13:16" ht="15" customHeight="1" hidden="1">
      <c r="M103" s="105">
        <v>1102</v>
      </c>
      <c r="N103" s="96">
        <v>89</v>
      </c>
      <c r="O103" s="97" t="s">
        <v>1530</v>
      </c>
      <c r="P103" s="98">
        <v>20</v>
      </c>
    </row>
    <row r="104" spans="13:16" ht="15" customHeight="1" hidden="1">
      <c r="M104" s="105">
        <v>1103</v>
      </c>
      <c r="N104" s="96">
        <v>90</v>
      </c>
      <c r="O104" s="97" t="s">
        <v>1052</v>
      </c>
      <c r="P104" s="98">
        <v>4</v>
      </c>
    </row>
    <row r="105" spans="13:16" ht="15" customHeight="1" hidden="1">
      <c r="M105" s="105">
        <v>1104</v>
      </c>
      <c r="N105" s="96">
        <v>91</v>
      </c>
      <c r="O105" s="97" t="s">
        <v>423</v>
      </c>
      <c r="P105" s="98">
        <v>14</v>
      </c>
    </row>
    <row r="106" spans="13:16" ht="15" customHeight="1" hidden="1">
      <c r="M106" s="105">
        <v>1105</v>
      </c>
      <c r="N106" s="96">
        <v>92</v>
      </c>
      <c r="O106" s="97" t="s">
        <v>326</v>
      </c>
      <c r="P106" s="98">
        <v>16</v>
      </c>
    </row>
    <row r="107" spans="13:16" ht="15" customHeight="1" hidden="1">
      <c r="M107" s="105">
        <v>1106</v>
      </c>
      <c r="N107" s="96">
        <v>94</v>
      </c>
      <c r="O107" s="97" t="s">
        <v>424</v>
      </c>
      <c r="P107" s="98">
        <v>14</v>
      </c>
    </row>
    <row r="108" spans="13:16" ht="15" customHeight="1" hidden="1">
      <c r="M108" s="105">
        <v>1107</v>
      </c>
      <c r="N108" s="96">
        <v>95</v>
      </c>
      <c r="O108" s="97" t="s">
        <v>450</v>
      </c>
      <c r="P108" s="98">
        <v>15</v>
      </c>
    </row>
    <row r="109" spans="13:16" ht="15" customHeight="1" hidden="1">
      <c r="M109" s="105">
        <v>1200</v>
      </c>
      <c r="N109" s="96">
        <v>96</v>
      </c>
      <c r="O109" s="97" t="s">
        <v>90</v>
      </c>
      <c r="P109" s="98">
        <v>6</v>
      </c>
    </row>
    <row r="110" spans="13:16" ht="15" customHeight="1" hidden="1">
      <c r="M110" s="105">
        <v>1310</v>
      </c>
      <c r="N110" s="96">
        <v>97</v>
      </c>
      <c r="O110" s="97" t="s">
        <v>967</v>
      </c>
      <c r="P110" s="98">
        <v>1</v>
      </c>
    </row>
    <row r="111" spans="13:16" ht="15" customHeight="1" hidden="1">
      <c r="M111" s="105">
        <v>1320</v>
      </c>
      <c r="N111" s="96">
        <v>98</v>
      </c>
      <c r="O111" s="97" t="s">
        <v>1489</v>
      </c>
      <c r="P111" s="98">
        <v>19</v>
      </c>
    </row>
    <row r="112" spans="13:16" ht="15" customHeight="1" hidden="1">
      <c r="M112" s="105">
        <v>1330</v>
      </c>
      <c r="N112" s="96">
        <v>99</v>
      </c>
      <c r="O112" s="97" t="s">
        <v>1053</v>
      </c>
      <c r="P112" s="98">
        <v>4</v>
      </c>
    </row>
    <row r="113" spans="13:16" ht="15" customHeight="1" hidden="1">
      <c r="M113" s="105">
        <v>1391</v>
      </c>
      <c r="N113" s="96">
        <v>100</v>
      </c>
      <c r="O113" s="97" t="s">
        <v>1119</v>
      </c>
      <c r="P113" s="98">
        <v>17</v>
      </c>
    </row>
    <row r="114" spans="13:16" ht="15" customHeight="1" hidden="1">
      <c r="M114" s="105">
        <v>1392</v>
      </c>
      <c r="N114" s="96">
        <v>101</v>
      </c>
      <c r="O114" s="97" t="s">
        <v>969</v>
      </c>
      <c r="P114" s="98">
        <v>1</v>
      </c>
    </row>
    <row r="115" spans="13:16" ht="15" customHeight="1" hidden="1">
      <c r="M115" s="105">
        <v>1393</v>
      </c>
      <c r="N115" s="96">
        <v>102</v>
      </c>
      <c r="O115" s="97" t="s">
        <v>1031</v>
      </c>
      <c r="P115" s="98">
        <v>3</v>
      </c>
    </row>
    <row r="116" spans="13:16" ht="15" customHeight="1" hidden="1">
      <c r="M116" s="105">
        <v>1394</v>
      </c>
      <c r="N116" s="96">
        <v>103</v>
      </c>
      <c r="O116" s="97" t="s">
        <v>425</v>
      </c>
      <c r="P116" s="98">
        <v>14</v>
      </c>
    </row>
    <row r="117" spans="13:16" ht="15" customHeight="1" hidden="1">
      <c r="M117" s="105">
        <v>1395</v>
      </c>
      <c r="N117" s="96">
        <v>104</v>
      </c>
      <c r="O117" s="97" t="s">
        <v>91</v>
      </c>
      <c r="P117" s="98">
        <v>6</v>
      </c>
    </row>
    <row r="118" spans="13:16" ht="15" customHeight="1" hidden="1">
      <c r="M118" s="105">
        <v>1396</v>
      </c>
      <c r="N118" s="96">
        <v>105</v>
      </c>
      <c r="O118" s="97" t="s">
        <v>1352</v>
      </c>
      <c r="P118" s="98">
        <v>7</v>
      </c>
    </row>
    <row r="119" spans="13:16" ht="15" customHeight="1" hidden="1">
      <c r="M119" s="105">
        <v>1399</v>
      </c>
      <c r="N119" s="96">
        <v>106</v>
      </c>
      <c r="O119" s="97" t="s">
        <v>426</v>
      </c>
      <c r="P119" s="98">
        <v>14</v>
      </c>
    </row>
    <row r="120" spans="13:16" ht="15" customHeight="1" hidden="1">
      <c r="M120" s="105">
        <v>1411</v>
      </c>
      <c r="N120" s="96">
        <v>107</v>
      </c>
      <c r="O120" s="97" t="s">
        <v>92</v>
      </c>
      <c r="P120" s="98">
        <v>6</v>
      </c>
    </row>
    <row r="121" spans="13:16" ht="15" customHeight="1" hidden="1">
      <c r="M121" s="105">
        <v>1412</v>
      </c>
      <c r="N121" s="96">
        <v>108</v>
      </c>
      <c r="O121" s="97" t="s">
        <v>1002</v>
      </c>
      <c r="P121" s="98">
        <v>2</v>
      </c>
    </row>
    <row r="122" spans="13:16" ht="15" customHeight="1" hidden="1">
      <c r="M122" s="105">
        <v>1413</v>
      </c>
      <c r="N122" s="96">
        <v>110</v>
      </c>
      <c r="O122" s="97" t="s">
        <v>427</v>
      </c>
      <c r="P122" s="98">
        <v>14</v>
      </c>
    </row>
    <row r="123" spans="13:16" ht="15" customHeight="1" hidden="1">
      <c r="M123" s="105">
        <v>1414</v>
      </c>
      <c r="N123" s="96">
        <v>111</v>
      </c>
      <c r="O123" s="97" t="s">
        <v>428</v>
      </c>
      <c r="P123" s="98">
        <v>14</v>
      </c>
    </row>
    <row r="124" spans="13:16" ht="15" customHeight="1" hidden="1">
      <c r="M124" s="105">
        <v>1419</v>
      </c>
      <c r="N124" s="96">
        <v>113</v>
      </c>
      <c r="O124" s="97" t="s">
        <v>451</v>
      </c>
      <c r="P124" s="98">
        <v>15</v>
      </c>
    </row>
    <row r="125" spans="13:16" ht="15" customHeight="1" hidden="1">
      <c r="M125" s="105">
        <v>1420</v>
      </c>
      <c r="N125" s="96">
        <v>114</v>
      </c>
      <c r="O125" s="97" t="s">
        <v>970</v>
      </c>
      <c r="P125" s="98">
        <v>1</v>
      </c>
    </row>
    <row r="126" spans="13:16" ht="15" customHeight="1" hidden="1">
      <c r="M126" s="105">
        <v>1431</v>
      </c>
      <c r="N126" s="96">
        <v>115</v>
      </c>
      <c r="O126" s="97" t="s">
        <v>93</v>
      </c>
      <c r="P126" s="98">
        <v>6</v>
      </c>
    </row>
    <row r="127" spans="13:16" ht="15" customHeight="1" hidden="1">
      <c r="M127" s="105">
        <v>1439</v>
      </c>
      <c r="N127" s="96">
        <v>116</v>
      </c>
      <c r="O127" s="97" t="s">
        <v>429</v>
      </c>
      <c r="P127" s="98">
        <v>14</v>
      </c>
    </row>
    <row r="128" spans="13:16" ht="15" customHeight="1" hidden="1">
      <c r="M128" s="105">
        <v>1511</v>
      </c>
      <c r="N128" s="96">
        <v>117</v>
      </c>
      <c r="O128" s="97" t="s">
        <v>1088</v>
      </c>
      <c r="P128" s="98">
        <v>8</v>
      </c>
    </row>
    <row r="129" spans="13:16" ht="15" customHeight="1" hidden="1">
      <c r="M129" s="105">
        <v>1512</v>
      </c>
      <c r="N129" s="96">
        <v>118</v>
      </c>
      <c r="O129" s="97" t="s">
        <v>1217</v>
      </c>
      <c r="P129" s="98">
        <v>12</v>
      </c>
    </row>
    <row r="130" spans="13:16" ht="15" customHeight="1" hidden="1">
      <c r="M130" s="105">
        <v>1520</v>
      </c>
      <c r="N130" s="96">
        <v>119</v>
      </c>
      <c r="O130" s="97" t="s">
        <v>1353</v>
      </c>
      <c r="P130" s="98">
        <v>7</v>
      </c>
    </row>
    <row r="131" spans="13:16" ht="15" customHeight="1" hidden="1">
      <c r="M131" s="105">
        <v>1610</v>
      </c>
      <c r="N131" s="96">
        <v>120</v>
      </c>
      <c r="O131" s="97" t="s">
        <v>1054</v>
      </c>
      <c r="P131" s="98">
        <v>4</v>
      </c>
    </row>
    <row r="132" spans="13:16" ht="15" customHeight="1" hidden="1">
      <c r="M132" s="105">
        <v>1621</v>
      </c>
      <c r="N132" s="96">
        <v>121</v>
      </c>
      <c r="O132" s="97" t="s">
        <v>1032</v>
      </c>
      <c r="P132" s="98">
        <v>3</v>
      </c>
    </row>
    <row r="133" spans="13:16" ht="15" customHeight="1" hidden="1">
      <c r="M133" s="105">
        <v>1622</v>
      </c>
      <c r="N133" s="96">
        <v>122</v>
      </c>
      <c r="O133" s="97" t="s">
        <v>94</v>
      </c>
      <c r="P133" s="98">
        <v>6</v>
      </c>
    </row>
    <row r="134" spans="13:16" ht="15" customHeight="1" hidden="1">
      <c r="M134" s="105">
        <v>1623</v>
      </c>
      <c r="N134" s="96">
        <v>123</v>
      </c>
      <c r="O134" s="97" t="s">
        <v>1531</v>
      </c>
      <c r="P134" s="98">
        <v>20</v>
      </c>
    </row>
    <row r="135" spans="13:16" ht="15" customHeight="1" hidden="1">
      <c r="M135" s="105">
        <v>1624</v>
      </c>
      <c r="N135" s="96">
        <v>124</v>
      </c>
      <c r="O135" s="97" t="s">
        <v>430</v>
      </c>
      <c r="P135" s="98">
        <v>14</v>
      </c>
    </row>
    <row r="136" spans="13:16" ht="15" customHeight="1" hidden="1">
      <c r="M136" s="105">
        <v>1629</v>
      </c>
      <c r="N136" s="96">
        <v>125</v>
      </c>
      <c r="O136" s="97" t="s">
        <v>1003</v>
      </c>
      <c r="P136" s="98">
        <v>2</v>
      </c>
    </row>
    <row r="137" spans="13:16" ht="15" customHeight="1" hidden="1">
      <c r="M137" s="105">
        <v>1711</v>
      </c>
      <c r="N137" s="96">
        <v>127</v>
      </c>
      <c r="O137" s="97" t="s">
        <v>1219</v>
      </c>
      <c r="P137" s="98">
        <v>12</v>
      </c>
    </row>
    <row r="138" spans="13:16" ht="15" customHeight="1" hidden="1">
      <c r="M138" s="105">
        <v>1712</v>
      </c>
      <c r="N138" s="96">
        <v>129</v>
      </c>
      <c r="O138" s="97" t="s">
        <v>69</v>
      </c>
      <c r="P138" s="98">
        <v>5</v>
      </c>
    </row>
    <row r="139" spans="13:16" ht="15" customHeight="1" hidden="1">
      <c r="M139" s="105">
        <v>1721</v>
      </c>
      <c r="N139" s="96">
        <v>130</v>
      </c>
      <c r="O139" s="97" t="s">
        <v>1174</v>
      </c>
      <c r="P139" s="98">
        <v>9</v>
      </c>
    </row>
    <row r="140" spans="13:16" ht="15" customHeight="1" hidden="1">
      <c r="M140" s="105">
        <v>1722</v>
      </c>
      <c r="N140" s="96">
        <v>131</v>
      </c>
      <c r="O140" s="97" t="s">
        <v>385</v>
      </c>
      <c r="P140" s="98">
        <v>13</v>
      </c>
    </row>
    <row r="141" spans="13:16" ht="15" customHeight="1" hidden="1">
      <c r="M141" s="105">
        <v>1723</v>
      </c>
      <c r="N141" s="96">
        <v>132</v>
      </c>
      <c r="O141" s="97" t="s">
        <v>356</v>
      </c>
      <c r="P141" s="98">
        <v>18</v>
      </c>
    </row>
    <row r="142" spans="13:16" ht="15" customHeight="1" hidden="1">
      <c r="M142" s="105">
        <v>1724</v>
      </c>
      <c r="N142" s="96">
        <v>133</v>
      </c>
      <c r="O142" s="97" t="s">
        <v>315</v>
      </c>
      <c r="P142" s="98">
        <v>21</v>
      </c>
    </row>
    <row r="143" spans="13:16" ht="15" customHeight="1" hidden="1">
      <c r="M143" s="105">
        <v>1729</v>
      </c>
      <c r="N143" s="96">
        <v>134</v>
      </c>
      <c r="O143" s="97" t="s">
        <v>1121</v>
      </c>
      <c r="P143" s="98">
        <v>17</v>
      </c>
    </row>
    <row r="144" spans="13:16" ht="15" customHeight="1" hidden="1">
      <c r="M144" s="105">
        <v>1811</v>
      </c>
      <c r="N144" s="96">
        <v>135</v>
      </c>
      <c r="O144" s="97" t="s">
        <v>972</v>
      </c>
      <c r="P144" s="98">
        <v>1</v>
      </c>
    </row>
    <row r="145" spans="13:16" ht="15" customHeight="1" hidden="1">
      <c r="M145" s="105">
        <v>1812</v>
      </c>
      <c r="N145" s="96">
        <v>136</v>
      </c>
      <c r="O145" s="97" t="s">
        <v>1187</v>
      </c>
      <c r="P145" s="98">
        <v>10</v>
      </c>
    </row>
    <row r="146" spans="13:16" ht="15" customHeight="1" hidden="1">
      <c r="M146" s="105">
        <v>1813</v>
      </c>
      <c r="N146" s="96">
        <v>137</v>
      </c>
      <c r="O146" s="97" t="s">
        <v>327</v>
      </c>
      <c r="P146" s="98">
        <v>16</v>
      </c>
    </row>
    <row r="147" spans="13:16" ht="15" customHeight="1" hidden="1">
      <c r="M147" s="105">
        <v>1814</v>
      </c>
      <c r="N147" s="96">
        <v>138</v>
      </c>
      <c r="O147" s="97" t="s">
        <v>357</v>
      </c>
      <c r="P147" s="98">
        <v>18</v>
      </c>
    </row>
    <row r="148" spans="13:16" ht="15" customHeight="1" hidden="1">
      <c r="M148" s="105">
        <v>1820</v>
      </c>
      <c r="N148" s="96">
        <v>139</v>
      </c>
      <c r="O148" s="97" t="s">
        <v>1354</v>
      </c>
      <c r="P148" s="98">
        <v>7</v>
      </c>
    </row>
    <row r="149" spans="13:16" ht="15" customHeight="1" hidden="1">
      <c r="M149" s="105">
        <v>1910</v>
      </c>
      <c r="N149" s="96">
        <v>140</v>
      </c>
      <c r="O149" s="97" t="s">
        <v>1220</v>
      </c>
      <c r="P149" s="98">
        <v>12</v>
      </c>
    </row>
    <row r="150" spans="13:16" ht="15" customHeight="1" hidden="1">
      <c r="M150" s="105">
        <v>1920</v>
      </c>
      <c r="N150" s="96">
        <v>141</v>
      </c>
      <c r="O150" s="97" t="s">
        <v>328</v>
      </c>
      <c r="P150" s="98">
        <v>16</v>
      </c>
    </row>
    <row r="151" spans="13:16" ht="15" customHeight="1" hidden="1">
      <c r="M151" s="105">
        <v>2011</v>
      </c>
      <c r="N151" s="96">
        <v>144</v>
      </c>
      <c r="O151" s="97" t="s">
        <v>1355</v>
      </c>
      <c r="P151" s="98">
        <v>7</v>
      </c>
    </row>
    <row r="152" spans="13:16" ht="15" customHeight="1" hidden="1">
      <c r="M152" s="105">
        <v>2012</v>
      </c>
      <c r="N152" s="96">
        <v>145</v>
      </c>
      <c r="O152" s="97" t="s">
        <v>95</v>
      </c>
      <c r="P152" s="98">
        <v>6</v>
      </c>
    </row>
    <row r="153" spans="13:16" ht="15" customHeight="1" hidden="1">
      <c r="M153" s="105">
        <v>2013</v>
      </c>
      <c r="N153" s="96">
        <v>146</v>
      </c>
      <c r="O153" s="97" t="s">
        <v>1004</v>
      </c>
      <c r="P153" s="98">
        <v>2</v>
      </c>
    </row>
    <row r="154" spans="13:16" ht="15" customHeight="1" hidden="1">
      <c r="M154" s="105">
        <v>2014</v>
      </c>
      <c r="N154" s="96">
        <v>148</v>
      </c>
      <c r="O154" s="97" t="s">
        <v>1122</v>
      </c>
      <c r="P154" s="98">
        <v>17</v>
      </c>
    </row>
    <row r="155" spans="13:16" ht="15" customHeight="1" hidden="1">
      <c r="M155" s="105">
        <v>2015</v>
      </c>
      <c r="N155" s="96">
        <v>149</v>
      </c>
      <c r="O155" s="97" t="s">
        <v>1034</v>
      </c>
      <c r="P155" s="98">
        <v>3</v>
      </c>
    </row>
    <row r="156" spans="13:16" ht="15" customHeight="1" hidden="1">
      <c r="M156" s="105">
        <v>2016</v>
      </c>
      <c r="N156" s="96">
        <v>150</v>
      </c>
      <c r="O156" s="97" t="s">
        <v>1035</v>
      </c>
      <c r="P156" s="98">
        <v>3</v>
      </c>
    </row>
    <row r="157" spans="13:16" ht="15" customHeight="1" hidden="1">
      <c r="M157" s="105">
        <v>2017</v>
      </c>
      <c r="N157" s="96">
        <v>151</v>
      </c>
      <c r="O157" s="97" t="s">
        <v>65</v>
      </c>
      <c r="P157" s="98">
        <v>5</v>
      </c>
    </row>
    <row r="158" spans="13:16" ht="15" customHeight="1" hidden="1">
      <c r="M158" s="105">
        <v>2020</v>
      </c>
      <c r="N158" s="96">
        <v>152</v>
      </c>
      <c r="O158" s="97" t="s">
        <v>1005</v>
      </c>
      <c r="P158" s="98">
        <v>2</v>
      </c>
    </row>
    <row r="159" spans="13:16" ht="15" customHeight="1" hidden="1">
      <c r="M159" s="105">
        <v>2030</v>
      </c>
      <c r="N159" s="96">
        <v>153</v>
      </c>
      <c r="O159" s="97" t="s">
        <v>1123</v>
      </c>
      <c r="P159" s="98">
        <v>17</v>
      </c>
    </row>
    <row r="160" spans="13:16" ht="15" customHeight="1" hidden="1">
      <c r="M160" s="105">
        <v>2041</v>
      </c>
      <c r="N160" s="96">
        <v>154</v>
      </c>
      <c r="O160" s="97" t="s">
        <v>329</v>
      </c>
      <c r="P160" s="98">
        <v>16</v>
      </c>
    </row>
    <row r="161" spans="13:16" ht="19.5" customHeight="1" hidden="1">
      <c r="M161" s="105">
        <v>2042</v>
      </c>
      <c r="N161" s="96">
        <v>155</v>
      </c>
      <c r="O161" s="97" t="s">
        <v>1124</v>
      </c>
      <c r="P161" s="98">
        <v>17</v>
      </c>
    </row>
    <row r="162" spans="13:16" ht="15" customHeight="1" hidden="1">
      <c r="M162" s="105">
        <v>2051</v>
      </c>
      <c r="N162" s="96">
        <v>156</v>
      </c>
      <c r="O162" s="97" t="s">
        <v>70</v>
      </c>
      <c r="P162" s="98">
        <v>5</v>
      </c>
    </row>
    <row r="163" spans="13:16" ht="15" customHeight="1" hidden="1">
      <c r="M163" s="105">
        <v>2052</v>
      </c>
      <c r="N163" s="96">
        <v>158</v>
      </c>
      <c r="O163" s="97" t="s">
        <v>973</v>
      </c>
      <c r="P163" s="98">
        <v>1</v>
      </c>
    </row>
    <row r="164" spans="13:16" ht="15" customHeight="1" hidden="1">
      <c r="M164" s="105">
        <v>2053</v>
      </c>
      <c r="N164" s="96">
        <v>159</v>
      </c>
      <c r="O164" s="97" t="s">
        <v>330</v>
      </c>
      <c r="P164" s="98">
        <v>16</v>
      </c>
    </row>
    <row r="165" spans="13:16" ht="15" customHeight="1" hidden="1">
      <c r="M165" s="105">
        <v>2059</v>
      </c>
      <c r="N165" s="96">
        <v>161</v>
      </c>
      <c r="O165" s="97" t="s">
        <v>1356</v>
      </c>
      <c r="P165" s="98">
        <v>7</v>
      </c>
    </row>
    <row r="166" spans="13:16" ht="15" customHeight="1" hidden="1">
      <c r="M166" s="105">
        <v>2060</v>
      </c>
      <c r="N166" s="96">
        <v>163</v>
      </c>
      <c r="O166" s="97" t="s">
        <v>974</v>
      </c>
      <c r="P166" s="98">
        <v>1</v>
      </c>
    </row>
    <row r="167" spans="13:16" ht="15" customHeight="1" hidden="1">
      <c r="M167" s="105">
        <v>2110</v>
      </c>
      <c r="N167" s="96">
        <v>164</v>
      </c>
      <c r="O167" s="97" t="s">
        <v>1202</v>
      </c>
      <c r="P167" s="98">
        <v>11</v>
      </c>
    </row>
    <row r="168" spans="13:16" ht="15" customHeight="1" hidden="1">
      <c r="M168" s="105">
        <v>2120</v>
      </c>
      <c r="N168" s="96">
        <v>165</v>
      </c>
      <c r="O168" s="97" t="s">
        <v>71</v>
      </c>
      <c r="P168" s="98">
        <v>5</v>
      </c>
    </row>
    <row r="169" spans="13:16" ht="15" customHeight="1" hidden="1">
      <c r="M169" s="105">
        <v>2211</v>
      </c>
      <c r="N169" s="96">
        <v>166</v>
      </c>
      <c r="O169" s="97" t="s">
        <v>331</v>
      </c>
      <c r="P169" s="98">
        <v>16</v>
      </c>
    </row>
    <row r="170" spans="13:16" ht="15" customHeight="1" hidden="1">
      <c r="M170" s="105">
        <v>2219</v>
      </c>
      <c r="N170" s="96">
        <v>167</v>
      </c>
      <c r="O170" s="97" t="s">
        <v>386</v>
      </c>
      <c r="P170" s="98">
        <v>13</v>
      </c>
    </row>
    <row r="171" spans="13:16" ht="4.5" customHeight="1" hidden="1">
      <c r="M171" s="105">
        <v>2221</v>
      </c>
      <c r="N171" s="96">
        <v>168</v>
      </c>
      <c r="O171" s="97" t="s">
        <v>1036</v>
      </c>
      <c r="P171" s="98">
        <v>3</v>
      </c>
    </row>
    <row r="172" spans="13:16" ht="15" customHeight="1" hidden="1">
      <c r="M172" s="105">
        <v>2222</v>
      </c>
      <c r="N172" s="96">
        <v>169</v>
      </c>
      <c r="O172" s="97" t="s">
        <v>975</v>
      </c>
      <c r="P172" s="98">
        <v>1</v>
      </c>
    </row>
    <row r="173" spans="13:16" ht="4.5" customHeight="1" hidden="1">
      <c r="M173" s="105">
        <v>2223</v>
      </c>
      <c r="N173" s="96">
        <v>170</v>
      </c>
      <c r="O173" s="97" t="s">
        <v>1089</v>
      </c>
      <c r="P173" s="98">
        <v>8</v>
      </c>
    </row>
    <row r="174" spans="13:16" ht="15" customHeight="1" hidden="1">
      <c r="M174" s="105">
        <v>2229</v>
      </c>
      <c r="N174" s="96">
        <v>171</v>
      </c>
      <c r="O174" s="97" t="s">
        <v>1125</v>
      </c>
      <c r="P174" s="98">
        <v>17</v>
      </c>
    </row>
    <row r="175" spans="13:16" ht="4.5" customHeight="1" hidden="1">
      <c r="M175" s="105">
        <v>2311</v>
      </c>
      <c r="N175" s="96">
        <v>172</v>
      </c>
      <c r="O175" s="97" t="s">
        <v>1055</v>
      </c>
      <c r="P175" s="98">
        <v>4</v>
      </c>
    </row>
    <row r="176" spans="13:16" ht="15" customHeight="1" hidden="1">
      <c r="M176" s="105">
        <v>2312</v>
      </c>
      <c r="N176" s="96">
        <v>173</v>
      </c>
      <c r="O176" s="97" t="s">
        <v>387</v>
      </c>
      <c r="P176" s="98">
        <v>13</v>
      </c>
    </row>
    <row r="177" spans="13:16" ht="4.5" customHeight="1" hidden="1">
      <c r="M177" s="105">
        <v>2313</v>
      </c>
      <c r="N177" s="96">
        <v>175</v>
      </c>
      <c r="O177" s="97" t="s">
        <v>358</v>
      </c>
      <c r="P177" s="98">
        <v>18</v>
      </c>
    </row>
    <row r="178" spans="13:16" ht="15" customHeight="1" hidden="1">
      <c r="M178" s="105">
        <v>2314</v>
      </c>
      <c r="N178" s="96">
        <v>176</v>
      </c>
      <c r="O178" s="97" t="s">
        <v>1357</v>
      </c>
      <c r="P178" s="98">
        <v>7</v>
      </c>
    </row>
    <row r="179" spans="13:16" ht="15" customHeight="1" hidden="1">
      <c r="M179" s="105">
        <v>2319</v>
      </c>
      <c r="N179" s="96">
        <v>177</v>
      </c>
      <c r="O179" s="97" t="s">
        <v>1203</v>
      </c>
      <c r="P179" s="98">
        <v>11</v>
      </c>
    </row>
    <row r="180" spans="13:16" ht="12.75" hidden="1">
      <c r="M180" s="105">
        <v>2320</v>
      </c>
      <c r="N180" s="96">
        <v>178</v>
      </c>
      <c r="O180" s="97" t="s">
        <v>1175</v>
      </c>
      <c r="P180" s="98">
        <v>9</v>
      </c>
    </row>
    <row r="181" spans="13:16" ht="12.75" hidden="1">
      <c r="M181" s="105">
        <v>2331</v>
      </c>
      <c r="N181" s="96">
        <v>179</v>
      </c>
      <c r="O181" s="97" t="s">
        <v>1056</v>
      </c>
      <c r="P181" s="98">
        <v>4</v>
      </c>
    </row>
    <row r="182" spans="13:16" ht="12.75" hidden="1">
      <c r="M182" s="105">
        <v>2332</v>
      </c>
      <c r="N182" s="96">
        <v>180</v>
      </c>
      <c r="O182" s="97" t="s">
        <v>1090</v>
      </c>
      <c r="P182" s="98">
        <v>8</v>
      </c>
    </row>
    <row r="183" spans="13:16" ht="12.75" hidden="1">
      <c r="M183" s="105">
        <v>2341</v>
      </c>
      <c r="N183" s="96">
        <v>181</v>
      </c>
      <c r="O183" s="97" t="s">
        <v>1126</v>
      </c>
      <c r="P183" s="98">
        <v>17</v>
      </c>
    </row>
    <row r="184" spans="13:16" ht="12.75" hidden="1">
      <c r="M184" s="105">
        <v>2342</v>
      </c>
      <c r="N184" s="96">
        <v>183</v>
      </c>
      <c r="O184" s="97" t="s">
        <v>452</v>
      </c>
      <c r="P184" s="98">
        <v>15</v>
      </c>
    </row>
    <row r="185" spans="13:16" ht="12.75" hidden="1">
      <c r="M185" s="105">
        <v>2343</v>
      </c>
      <c r="N185" s="96">
        <v>184</v>
      </c>
      <c r="O185" s="97" t="s">
        <v>453</v>
      </c>
      <c r="P185" s="98">
        <v>15</v>
      </c>
    </row>
    <row r="186" spans="13:16" ht="12.75" hidden="1">
      <c r="M186" s="105">
        <v>2344</v>
      </c>
      <c r="N186" s="96">
        <v>185</v>
      </c>
      <c r="O186" s="97" t="s">
        <v>1221</v>
      </c>
      <c r="P186" s="98">
        <v>12</v>
      </c>
    </row>
    <row r="187" spans="13:16" ht="12.75" hidden="1">
      <c r="M187" s="105">
        <v>2349</v>
      </c>
      <c r="N187" s="96">
        <v>186</v>
      </c>
      <c r="O187" s="97" t="s">
        <v>1091</v>
      </c>
      <c r="P187" s="98">
        <v>8</v>
      </c>
    </row>
    <row r="188" spans="13:16" ht="12.75" hidden="1">
      <c r="M188" s="105">
        <v>2351</v>
      </c>
      <c r="N188" s="96">
        <v>187</v>
      </c>
      <c r="O188" s="97" t="s">
        <v>1007</v>
      </c>
      <c r="P188" s="98">
        <v>2</v>
      </c>
    </row>
    <row r="189" spans="13:16" ht="12.75" hidden="1">
      <c r="M189" s="105">
        <v>2352</v>
      </c>
      <c r="N189" s="96">
        <v>189</v>
      </c>
      <c r="O189" s="97" t="s">
        <v>72</v>
      </c>
      <c r="P189" s="98">
        <v>5</v>
      </c>
    </row>
    <row r="190" spans="13:16" ht="12.75" hidden="1">
      <c r="M190" s="105">
        <v>2361</v>
      </c>
      <c r="N190" s="96">
        <v>190</v>
      </c>
      <c r="O190" s="97" t="s">
        <v>976</v>
      </c>
      <c r="P190" s="98">
        <v>1</v>
      </c>
    </row>
    <row r="191" spans="13:16" ht="12.75" hidden="1">
      <c r="M191" s="105">
        <v>2362</v>
      </c>
      <c r="N191" s="96">
        <v>192</v>
      </c>
      <c r="O191" s="97" t="s">
        <v>1127</v>
      </c>
      <c r="P191" s="98">
        <v>17</v>
      </c>
    </row>
    <row r="192" spans="13:16" ht="12.75" hidden="1">
      <c r="M192" s="105">
        <v>2363</v>
      </c>
      <c r="N192" s="96">
        <v>193</v>
      </c>
      <c r="O192" s="97" t="s">
        <v>977</v>
      </c>
      <c r="P192" s="98">
        <v>1</v>
      </c>
    </row>
    <row r="193" spans="13:16" ht="12.75" hidden="1">
      <c r="M193" s="105">
        <v>2364</v>
      </c>
      <c r="N193" s="96">
        <v>194</v>
      </c>
      <c r="O193" s="97" t="s">
        <v>98</v>
      </c>
      <c r="P193" s="98">
        <v>6</v>
      </c>
    </row>
    <row r="194" spans="13:16" ht="12.75" hidden="1">
      <c r="M194" s="105">
        <v>2365</v>
      </c>
      <c r="N194" s="96">
        <v>195</v>
      </c>
      <c r="O194" s="97" t="s">
        <v>432</v>
      </c>
      <c r="P194" s="98">
        <v>14</v>
      </c>
    </row>
    <row r="195" spans="13:16" ht="12.75" hidden="1">
      <c r="M195" s="105">
        <v>2369</v>
      </c>
      <c r="N195" s="96">
        <v>196</v>
      </c>
      <c r="O195" s="97" t="s">
        <v>454</v>
      </c>
      <c r="P195" s="98">
        <v>15</v>
      </c>
    </row>
    <row r="196" spans="13:16" ht="12.75" hidden="1">
      <c r="M196" s="105">
        <v>2370</v>
      </c>
      <c r="N196" s="96">
        <v>197</v>
      </c>
      <c r="O196" s="97" t="s">
        <v>1128</v>
      </c>
      <c r="P196" s="98">
        <v>17</v>
      </c>
    </row>
    <row r="197" spans="13:16" ht="12.75" hidden="1">
      <c r="M197" s="105">
        <v>2391</v>
      </c>
      <c r="N197" s="96">
        <v>198</v>
      </c>
      <c r="O197" s="97" t="s">
        <v>1491</v>
      </c>
      <c r="P197" s="98">
        <v>19</v>
      </c>
    </row>
    <row r="198" spans="13:16" ht="12.75" hidden="1">
      <c r="M198" s="105">
        <v>2399</v>
      </c>
      <c r="N198" s="96">
        <v>199</v>
      </c>
      <c r="O198" s="97" t="s">
        <v>1358</v>
      </c>
      <c r="P198" s="98">
        <v>7</v>
      </c>
    </row>
    <row r="199" spans="13:16" ht="12.75" hidden="1">
      <c r="M199" s="105">
        <v>2410</v>
      </c>
      <c r="N199" s="96">
        <v>200</v>
      </c>
      <c r="O199" s="97" t="s">
        <v>1008</v>
      </c>
      <c r="P199" s="98">
        <v>2</v>
      </c>
    </row>
    <row r="200" spans="13:16" ht="12.75" hidden="1">
      <c r="M200" s="105">
        <v>2420</v>
      </c>
      <c r="N200" s="96">
        <v>201</v>
      </c>
      <c r="O200" s="97" t="s">
        <v>99</v>
      </c>
      <c r="P200" s="98">
        <v>6</v>
      </c>
    </row>
    <row r="201" spans="13:16" ht="12.75" hidden="1">
      <c r="M201" s="105">
        <v>2431</v>
      </c>
      <c r="N201" s="96">
        <v>202</v>
      </c>
      <c r="O201" s="97" t="s">
        <v>100</v>
      </c>
      <c r="P201" s="98">
        <v>6</v>
      </c>
    </row>
    <row r="202" spans="13:16" ht="12.75" hidden="1">
      <c r="M202" s="105">
        <v>2432</v>
      </c>
      <c r="N202" s="96">
        <v>203</v>
      </c>
      <c r="O202" s="97" t="s">
        <v>101</v>
      </c>
      <c r="P202" s="98">
        <v>6</v>
      </c>
    </row>
    <row r="203" spans="13:16" ht="12.75" hidden="1">
      <c r="M203" s="105">
        <v>2433</v>
      </c>
      <c r="N203" s="96">
        <v>204</v>
      </c>
      <c r="O203" s="97" t="s">
        <v>1492</v>
      </c>
      <c r="P203" s="98">
        <v>19</v>
      </c>
    </row>
    <row r="204" spans="13:16" ht="12.75" hidden="1">
      <c r="M204" s="105">
        <v>2434</v>
      </c>
      <c r="N204" s="96">
        <v>205</v>
      </c>
      <c r="O204" s="97" t="s">
        <v>433</v>
      </c>
      <c r="P204" s="98">
        <v>14</v>
      </c>
    </row>
    <row r="205" spans="13:16" ht="12.75" hidden="1">
      <c r="M205" s="105">
        <v>2441</v>
      </c>
      <c r="N205" s="96">
        <v>206</v>
      </c>
      <c r="O205" s="97" t="s">
        <v>1533</v>
      </c>
      <c r="P205" s="98">
        <v>20</v>
      </c>
    </row>
    <row r="206" spans="13:16" ht="12.75" hidden="1">
      <c r="M206" s="105">
        <v>2442</v>
      </c>
      <c r="N206" s="96">
        <v>208</v>
      </c>
      <c r="O206" s="97" t="s">
        <v>1009</v>
      </c>
      <c r="P206" s="98">
        <v>2</v>
      </c>
    </row>
    <row r="207" spans="13:16" ht="12.75" hidden="1">
      <c r="M207" s="105">
        <v>2443</v>
      </c>
      <c r="N207" s="96">
        <v>209</v>
      </c>
      <c r="O207" s="97" t="s">
        <v>1093</v>
      </c>
      <c r="P207" s="98">
        <v>8</v>
      </c>
    </row>
    <row r="208" spans="13:16" ht="12.75" hidden="1">
      <c r="M208" s="105">
        <v>2444</v>
      </c>
      <c r="N208" s="96">
        <v>211</v>
      </c>
      <c r="O208" s="97" t="s">
        <v>1010</v>
      </c>
      <c r="P208" s="98">
        <v>2</v>
      </c>
    </row>
    <row r="209" spans="13:16" ht="12.75" hidden="1">
      <c r="M209" s="105">
        <v>2445</v>
      </c>
      <c r="N209" s="96">
        <v>212</v>
      </c>
      <c r="O209" s="97" t="s">
        <v>1011</v>
      </c>
      <c r="P209" s="98">
        <v>2</v>
      </c>
    </row>
    <row r="210" spans="13:16" ht="12.75" hidden="1">
      <c r="M210" s="105">
        <v>2446</v>
      </c>
      <c r="N210" s="96">
        <v>213</v>
      </c>
      <c r="O210" s="97" t="s">
        <v>980</v>
      </c>
      <c r="P210" s="98">
        <v>1</v>
      </c>
    </row>
    <row r="211" spans="13:16" ht="12.75" hidden="1">
      <c r="M211" s="105">
        <v>2451</v>
      </c>
      <c r="N211" s="96">
        <v>214</v>
      </c>
      <c r="O211" s="97" t="s">
        <v>102</v>
      </c>
      <c r="P211" s="98">
        <v>6</v>
      </c>
    </row>
    <row r="212" spans="13:16" ht="12.75" hidden="1">
      <c r="M212" s="105">
        <v>2452</v>
      </c>
      <c r="N212" s="96">
        <v>215</v>
      </c>
      <c r="O212" s="97" t="s">
        <v>1094</v>
      </c>
      <c r="P212" s="98">
        <v>8</v>
      </c>
    </row>
    <row r="213" spans="13:16" ht="12.75" hidden="1">
      <c r="M213" s="105">
        <v>2453</v>
      </c>
      <c r="N213" s="96">
        <v>216</v>
      </c>
      <c r="O213" s="97" t="s">
        <v>1057</v>
      </c>
      <c r="P213" s="98">
        <v>4</v>
      </c>
    </row>
    <row r="214" spans="13:16" ht="12.75" hidden="1">
      <c r="M214" s="105">
        <v>2454</v>
      </c>
      <c r="N214" s="96">
        <v>217</v>
      </c>
      <c r="O214" s="97" t="s">
        <v>361</v>
      </c>
      <c r="P214" s="98">
        <v>18</v>
      </c>
    </row>
    <row r="215" spans="13:16" ht="12.75" hidden="1">
      <c r="M215" s="105">
        <v>2511</v>
      </c>
      <c r="N215" s="96">
        <v>219</v>
      </c>
      <c r="O215" s="97" t="s">
        <v>1493</v>
      </c>
      <c r="P215" s="98">
        <v>19</v>
      </c>
    </row>
    <row r="216" spans="13:16" ht="12.75" hidden="1">
      <c r="M216" s="105">
        <v>2512</v>
      </c>
      <c r="N216" s="96">
        <v>220</v>
      </c>
      <c r="O216" s="97" t="s">
        <v>1037</v>
      </c>
      <c r="P216" s="98">
        <v>3</v>
      </c>
    </row>
    <row r="217" spans="13:16" ht="12.75" hidden="1">
      <c r="M217" s="105">
        <v>2521</v>
      </c>
      <c r="N217" s="96">
        <v>221</v>
      </c>
      <c r="O217" s="97" t="s">
        <v>1204</v>
      </c>
      <c r="P217" s="98">
        <v>11</v>
      </c>
    </row>
    <row r="218" spans="13:16" ht="12.75" hidden="1">
      <c r="M218" s="105">
        <v>2529</v>
      </c>
      <c r="N218" s="96">
        <v>222</v>
      </c>
      <c r="O218" s="97" t="s">
        <v>362</v>
      </c>
      <c r="P218" s="98">
        <v>18</v>
      </c>
    </row>
    <row r="219" spans="13:16" ht="12.75" hidden="1">
      <c r="M219" s="105">
        <v>2530</v>
      </c>
      <c r="N219" s="96">
        <v>223</v>
      </c>
      <c r="O219" s="97" t="s">
        <v>363</v>
      </c>
      <c r="P219" s="98">
        <v>18</v>
      </c>
    </row>
    <row r="220" spans="13:16" ht="12.75" hidden="1">
      <c r="M220" s="105">
        <v>2540</v>
      </c>
      <c r="N220" s="96">
        <v>225</v>
      </c>
      <c r="O220" s="97" t="s">
        <v>1058</v>
      </c>
      <c r="P220" s="98">
        <v>4</v>
      </c>
    </row>
    <row r="221" spans="13:16" ht="12.75" hidden="1">
      <c r="M221" s="105">
        <v>2550</v>
      </c>
      <c r="N221" s="96">
        <v>226</v>
      </c>
      <c r="O221" s="97" t="s">
        <v>1494</v>
      </c>
      <c r="P221" s="98">
        <v>19</v>
      </c>
    </row>
    <row r="222" spans="13:16" ht="12.75" hidden="1">
      <c r="M222" s="105">
        <v>2561</v>
      </c>
      <c r="N222" s="96">
        <v>227</v>
      </c>
      <c r="O222" s="97" t="s">
        <v>103</v>
      </c>
      <c r="P222" s="98">
        <v>6</v>
      </c>
    </row>
    <row r="223" spans="13:16" ht="12.75" hidden="1">
      <c r="M223" s="105">
        <v>2562</v>
      </c>
      <c r="N223" s="96">
        <v>228</v>
      </c>
      <c r="O223" s="97" t="s">
        <v>1038</v>
      </c>
      <c r="P223" s="98">
        <v>3</v>
      </c>
    </row>
    <row r="224" spans="13:16" ht="12.75" hidden="1">
      <c r="M224" s="105">
        <v>2571</v>
      </c>
      <c r="N224" s="96">
        <v>229</v>
      </c>
      <c r="O224" s="97" t="s">
        <v>73</v>
      </c>
      <c r="P224" s="98">
        <v>5</v>
      </c>
    </row>
    <row r="225" spans="13:16" ht="12.75" hidden="1">
      <c r="M225" s="105">
        <v>2572</v>
      </c>
      <c r="N225" s="96">
        <v>230</v>
      </c>
      <c r="O225" s="97" t="s">
        <v>435</v>
      </c>
      <c r="P225" s="98">
        <v>14</v>
      </c>
    </row>
    <row r="226" spans="13:16" ht="12.75" hidden="1">
      <c r="M226" s="105">
        <v>2573</v>
      </c>
      <c r="N226" s="96">
        <v>231</v>
      </c>
      <c r="O226" s="97" t="s">
        <v>1205</v>
      </c>
      <c r="P226" s="98">
        <v>11</v>
      </c>
    </row>
    <row r="227" spans="13:16" ht="12.75" hidden="1">
      <c r="M227" s="105">
        <v>2591</v>
      </c>
      <c r="N227" s="96">
        <v>232</v>
      </c>
      <c r="O227" s="97" t="s">
        <v>1039</v>
      </c>
      <c r="P227" s="98">
        <v>3</v>
      </c>
    </row>
    <row r="228" spans="13:16" ht="12.75" hidden="1">
      <c r="M228" s="105">
        <v>2592</v>
      </c>
      <c r="N228" s="96">
        <v>234</v>
      </c>
      <c r="O228" s="97" t="s">
        <v>389</v>
      </c>
      <c r="P228" s="98">
        <v>13</v>
      </c>
    </row>
    <row r="229" spans="13:16" ht="12.75" hidden="1">
      <c r="M229" s="105">
        <v>2593</v>
      </c>
      <c r="N229" s="96">
        <v>235</v>
      </c>
      <c r="O229" s="97" t="s">
        <v>364</v>
      </c>
      <c r="P229" s="98">
        <v>18</v>
      </c>
    </row>
    <row r="230" spans="13:16" ht="12.75" hidden="1">
      <c r="M230" s="105">
        <v>2594</v>
      </c>
      <c r="N230" s="96">
        <v>236</v>
      </c>
      <c r="O230" s="97" t="s">
        <v>1013</v>
      </c>
      <c r="P230" s="98">
        <v>2</v>
      </c>
    </row>
    <row r="231" spans="13:16" ht="12.75" hidden="1">
      <c r="M231" s="105">
        <v>2599</v>
      </c>
      <c r="N231" s="96">
        <v>237</v>
      </c>
      <c r="O231" s="97" t="s">
        <v>1095</v>
      </c>
      <c r="P231" s="98">
        <v>8</v>
      </c>
    </row>
    <row r="232" spans="13:16" ht="12.75" hidden="1">
      <c r="M232" s="105">
        <v>2611</v>
      </c>
      <c r="N232" s="96">
        <v>239</v>
      </c>
      <c r="O232" s="97" t="s">
        <v>332</v>
      </c>
      <c r="P232" s="98">
        <v>16</v>
      </c>
    </row>
    <row r="233" spans="13:16" ht="12.75" hidden="1">
      <c r="M233" s="105">
        <v>2612</v>
      </c>
      <c r="N233" s="96">
        <v>240</v>
      </c>
      <c r="O233" s="97" t="s">
        <v>1176</v>
      </c>
      <c r="P233" s="98">
        <v>9</v>
      </c>
    </row>
    <row r="234" spans="13:16" ht="12.75" hidden="1">
      <c r="M234" s="105">
        <v>2620</v>
      </c>
      <c r="N234" s="96">
        <v>242</v>
      </c>
      <c r="O234" s="97" t="s">
        <v>1096</v>
      </c>
      <c r="P234" s="98">
        <v>8</v>
      </c>
    </row>
    <row r="235" spans="13:16" ht="12.75" hidden="1">
      <c r="M235" s="105">
        <v>2630</v>
      </c>
      <c r="N235" s="96">
        <v>243</v>
      </c>
      <c r="O235" s="97" t="s">
        <v>1131</v>
      </c>
      <c r="P235" s="98">
        <v>17</v>
      </c>
    </row>
    <row r="236" spans="13:16" ht="12.75" hidden="1">
      <c r="M236" s="105">
        <v>2640</v>
      </c>
      <c r="N236" s="96">
        <v>244</v>
      </c>
      <c r="O236" s="97" t="s">
        <v>75</v>
      </c>
      <c r="P236" s="98">
        <v>5</v>
      </c>
    </row>
    <row r="237" spans="13:16" ht="12.75" hidden="1">
      <c r="M237" s="105">
        <v>2651</v>
      </c>
      <c r="N237" s="96">
        <v>245</v>
      </c>
      <c r="O237" s="97" t="s">
        <v>1188</v>
      </c>
      <c r="P237" s="98">
        <v>10</v>
      </c>
    </row>
    <row r="238" spans="13:16" ht="12.75" hidden="1">
      <c r="M238" s="105">
        <v>2652</v>
      </c>
      <c r="N238" s="96">
        <v>246</v>
      </c>
      <c r="O238" s="97" t="s">
        <v>365</v>
      </c>
      <c r="P238" s="98">
        <v>18</v>
      </c>
    </row>
    <row r="239" spans="13:16" ht="12.75" hidden="1">
      <c r="M239" s="105">
        <v>2660</v>
      </c>
      <c r="N239" s="96">
        <v>247</v>
      </c>
      <c r="O239" s="97" t="s">
        <v>74</v>
      </c>
      <c r="P239" s="98">
        <v>5</v>
      </c>
    </row>
    <row r="240" spans="13:16" ht="12.75" hidden="1">
      <c r="M240" s="105">
        <v>2670</v>
      </c>
      <c r="N240" s="96">
        <v>248</v>
      </c>
      <c r="O240" s="97" t="s">
        <v>1014</v>
      </c>
      <c r="P240" s="98">
        <v>2</v>
      </c>
    </row>
    <row r="241" spans="13:16" ht="12.75" hidden="1">
      <c r="M241" s="105">
        <v>2680</v>
      </c>
      <c r="N241" s="96">
        <v>249</v>
      </c>
      <c r="O241" s="97" t="s">
        <v>1132</v>
      </c>
      <c r="P241" s="98">
        <v>17</v>
      </c>
    </row>
    <row r="242" spans="13:16" ht="12.75" hidden="1">
      <c r="M242" s="105">
        <v>2711</v>
      </c>
      <c r="N242" s="96">
        <v>250</v>
      </c>
      <c r="O242" s="97" t="s">
        <v>1534</v>
      </c>
      <c r="P242" s="98">
        <v>20</v>
      </c>
    </row>
    <row r="243" spans="13:16" ht="12.75" hidden="1">
      <c r="M243" s="105">
        <v>2712</v>
      </c>
      <c r="N243" s="96">
        <v>251</v>
      </c>
      <c r="O243" s="97" t="s">
        <v>76</v>
      </c>
      <c r="P243" s="98">
        <v>5</v>
      </c>
    </row>
    <row r="244" spans="13:16" ht="12.75" hidden="1">
      <c r="M244" s="105">
        <v>2720</v>
      </c>
      <c r="N244" s="96">
        <v>252</v>
      </c>
      <c r="O244" s="97" t="s">
        <v>1097</v>
      </c>
      <c r="P244" s="98">
        <v>8</v>
      </c>
    </row>
    <row r="245" spans="13:16" ht="12.75" hidden="1">
      <c r="M245" s="105">
        <v>2731</v>
      </c>
      <c r="N245" s="96">
        <v>253</v>
      </c>
      <c r="O245" s="97" t="s">
        <v>1098</v>
      </c>
      <c r="P245" s="98">
        <v>8</v>
      </c>
    </row>
    <row r="246" spans="13:16" ht="12.75" hidden="1">
      <c r="M246" s="105">
        <v>2732</v>
      </c>
      <c r="N246" s="96">
        <v>254</v>
      </c>
      <c r="O246" s="97" t="s">
        <v>1466</v>
      </c>
      <c r="P246" s="98">
        <v>18</v>
      </c>
    </row>
    <row r="247" spans="13:16" ht="12.75" hidden="1">
      <c r="M247" s="105">
        <v>2733</v>
      </c>
      <c r="N247" s="96">
        <v>256</v>
      </c>
      <c r="O247" s="97" t="s">
        <v>1015</v>
      </c>
      <c r="P247" s="98">
        <v>2</v>
      </c>
    </row>
    <row r="248" spans="13:16" ht="12.75" hidden="1">
      <c r="M248" s="105">
        <v>2740</v>
      </c>
      <c r="N248" s="96">
        <v>257</v>
      </c>
      <c r="O248" s="97" t="s">
        <v>437</v>
      </c>
      <c r="P248" s="98">
        <v>14</v>
      </c>
    </row>
    <row r="249" spans="13:16" ht="12.75" hidden="1">
      <c r="M249" s="105">
        <v>2751</v>
      </c>
      <c r="N249" s="96">
        <v>258</v>
      </c>
      <c r="O249" s="97" t="s">
        <v>1133</v>
      </c>
      <c r="P249" s="98">
        <v>17</v>
      </c>
    </row>
    <row r="250" spans="13:16" ht="12.75" hidden="1">
      <c r="M250" s="105">
        <v>2752</v>
      </c>
      <c r="N250" s="96">
        <v>259</v>
      </c>
      <c r="O250" s="97" t="s">
        <v>1041</v>
      </c>
      <c r="P250" s="98">
        <v>3</v>
      </c>
    </row>
    <row r="251" spans="13:16" ht="12.75" hidden="1">
      <c r="M251" s="105">
        <v>2790</v>
      </c>
      <c r="N251" s="96">
        <v>260</v>
      </c>
      <c r="O251" s="97" t="s">
        <v>77</v>
      </c>
      <c r="P251" s="98">
        <v>5</v>
      </c>
    </row>
    <row r="252" spans="13:16" ht="12.75" hidden="1">
      <c r="M252" s="105">
        <v>2811</v>
      </c>
      <c r="N252" s="96">
        <v>261</v>
      </c>
      <c r="O252" s="97" t="s">
        <v>1157</v>
      </c>
      <c r="P252" s="98">
        <v>8</v>
      </c>
    </row>
    <row r="253" spans="13:16" ht="12.75" hidden="1">
      <c r="M253" s="105">
        <v>2812</v>
      </c>
      <c r="N253" s="96">
        <v>263</v>
      </c>
      <c r="O253" s="97" t="s">
        <v>1467</v>
      </c>
      <c r="P253" s="98">
        <v>18</v>
      </c>
    </row>
    <row r="254" spans="13:16" ht="12.75" hidden="1">
      <c r="M254" s="105">
        <v>2813</v>
      </c>
      <c r="N254" s="96">
        <v>264</v>
      </c>
      <c r="O254" s="97" t="s">
        <v>1496</v>
      </c>
      <c r="P254" s="98">
        <v>19</v>
      </c>
    </row>
    <row r="255" spans="13:16" ht="12.75" hidden="1">
      <c r="M255" s="105">
        <v>2814</v>
      </c>
      <c r="N255" s="96">
        <v>265</v>
      </c>
      <c r="O255" s="97" t="s">
        <v>1016</v>
      </c>
      <c r="P255" s="98">
        <v>2</v>
      </c>
    </row>
    <row r="256" spans="13:16" ht="12.75" hidden="1">
      <c r="M256" s="105">
        <v>2815</v>
      </c>
      <c r="N256" s="96">
        <v>266</v>
      </c>
      <c r="O256" s="97" t="s">
        <v>1189</v>
      </c>
      <c r="P256" s="98">
        <v>10</v>
      </c>
    </row>
    <row r="257" spans="13:16" ht="12.75" hidden="1">
      <c r="M257" s="105">
        <v>2821</v>
      </c>
      <c r="N257" s="96">
        <v>267</v>
      </c>
      <c r="O257" s="97" t="s">
        <v>1134</v>
      </c>
      <c r="P257" s="98">
        <v>17</v>
      </c>
    </row>
    <row r="258" spans="13:16" ht="12.75" hidden="1">
      <c r="M258" s="105">
        <v>2822</v>
      </c>
      <c r="N258" s="96">
        <v>268</v>
      </c>
      <c r="O258" s="97" t="s">
        <v>1497</v>
      </c>
      <c r="P258" s="98">
        <v>19</v>
      </c>
    </row>
    <row r="259" spans="13:16" ht="12.75" hidden="1">
      <c r="M259" s="105">
        <v>2823</v>
      </c>
      <c r="N259" s="96">
        <v>270</v>
      </c>
      <c r="O259" s="97" t="s">
        <v>104</v>
      </c>
      <c r="P259" s="98">
        <v>6</v>
      </c>
    </row>
    <row r="260" spans="13:16" ht="12.75" hidden="1">
      <c r="M260" s="105">
        <v>2824</v>
      </c>
      <c r="N260" s="96">
        <v>271</v>
      </c>
      <c r="O260" s="97" t="s">
        <v>166</v>
      </c>
      <c r="P260" s="98">
        <v>14</v>
      </c>
    </row>
    <row r="261" spans="13:16" ht="12.75" hidden="1">
      <c r="M261" s="105">
        <v>2825</v>
      </c>
      <c r="N261" s="96">
        <v>273</v>
      </c>
      <c r="O261" s="97" t="s">
        <v>1158</v>
      </c>
      <c r="P261" s="98">
        <v>8</v>
      </c>
    </row>
    <row r="262" spans="13:16" ht="12.75" hidden="1">
      <c r="M262" s="105">
        <v>2829</v>
      </c>
      <c r="N262" s="96">
        <v>274</v>
      </c>
      <c r="O262" s="97" t="s">
        <v>1468</v>
      </c>
      <c r="P262" s="98">
        <v>18</v>
      </c>
    </row>
    <row r="263" spans="13:16" ht="12.75" hidden="1">
      <c r="M263" s="105">
        <v>2830</v>
      </c>
      <c r="N263" s="96">
        <v>275</v>
      </c>
      <c r="O263" s="97" t="s">
        <v>1159</v>
      </c>
      <c r="P263" s="98">
        <v>8</v>
      </c>
    </row>
    <row r="264" spans="13:16" ht="12.75" hidden="1">
      <c r="M264" s="105">
        <v>2841</v>
      </c>
      <c r="N264" s="96">
        <v>276</v>
      </c>
      <c r="O264" s="97" t="s">
        <v>1535</v>
      </c>
      <c r="P264" s="98">
        <v>20</v>
      </c>
    </row>
    <row r="265" spans="13:16" ht="12.75" hidden="1">
      <c r="M265" s="105">
        <v>2849</v>
      </c>
      <c r="N265" s="96">
        <v>278</v>
      </c>
      <c r="O265" s="97" t="s">
        <v>438</v>
      </c>
      <c r="P265" s="98">
        <v>14</v>
      </c>
    </row>
    <row r="266" spans="13:16" ht="12.75" hidden="1">
      <c r="M266" s="105">
        <v>2891</v>
      </c>
      <c r="N266" s="96">
        <v>279</v>
      </c>
      <c r="O266" s="97" t="s">
        <v>1985</v>
      </c>
      <c r="P266" s="98">
        <v>20</v>
      </c>
    </row>
    <row r="267" spans="13:16" ht="12.75" hidden="1">
      <c r="M267" s="105">
        <v>2892</v>
      </c>
      <c r="N267" s="96">
        <v>280</v>
      </c>
      <c r="O267" s="97" t="s">
        <v>1136</v>
      </c>
      <c r="P267" s="98">
        <v>17</v>
      </c>
    </row>
    <row r="268" spans="13:16" ht="12.75" hidden="1">
      <c r="M268" s="105">
        <v>2893</v>
      </c>
      <c r="N268" s="96">
        <v>281</v>
      </c>
      <c r="O268" s="97" t="s">
        <v>1059</v>
      </c>
      <c r="P268" s="98">
        <v>4</v>
      </c>
    </row>
    <row r="269" spans="13:16" ht="12.75" hidden="1">
      <c r="M269" s="105">
        <v>2894</v>
      </c>
      <c r="N269" s="96">
        <v>282</v>
      </c>
      <c r="O269" s="97" t="s">
        <v>390</v>
      </c>
      <c r="P269" s="98">
        <v>13</v>
      </c>
    </row>
    <row r="270" spans="13:16" ht="12.75" hidden="1">
      <c r="M270" s="105">
        <v>2895</v>
      </c>
      <c r="N270" s="96">
        <v>283</v>
      </c>
      <c r="O270" s="97" t="s">
        <v>1190</v>
      </c>
      <c r="P270" s="98">
        <v>10</v>
      </c>
    </row>
    <row r="271" spans="13:16" ht="12.75" hidden="1">
      <c r="M271" s="105">
        <v>2896</v>
      </c>
      <c r="N271" s="96">
        <v>284</v>
      </c>
      <c r="O271" s="97" t="s">
        <v>1222</v>
      </c>
      <c r="P271" s="98">
        <v>12</v>
      </c>
    </row>
    <row r="272" spans="13:16" ht="12.75" hidden="1">
      <c r="M272" s="105">
        <v>2899</v>
      </c>
      <c r="N272" s="96">
        <v>285</v>
      </c>
      <c r="O272" s="97" t="s">
        <v>366</v>
      </c>
      <c r="P272" s="98">
        <v>12</v>
      </c>
    </row>
    <row r="273" spans="13:16" ht="12.75" hidden="1">
      <c r="M273" s="105">
        <v>2910</v>
      </c>
      <c r="N273" s="96">
        <v>287</v>
      </c>
      <c r="O273" s="97" t="s">
        <v>1359</v>
      </c>
      <c r="P273" s="98">
        <v>7</v>
      </c>
    </row>
    <row r="274" spans="13:16" ht="12.75" hidden="1">
      <c r="M274" s="105">
        <v>2920</v>
      </c>
      <c r="N274" s="96">
        <v>288</v>
      </c>
      <c r="O274" s="97" t="s">
        <v>1177</v>
      </c>
      <c r="P274" s="98">
        <v>9</v>
      </c>
    </row>
    <row r="275" spans="13:16" ht="12.75" hidden="1">
      <c r="M275" s="105">
        <v>2931</v>
      </c>
      <c r="N275" s="96">
        <v>289</v>
      </c>
      <c r="O275" s="97" t="s">
        <v>78</v>
      </c>
      <c r="P275" s="98">
        <v>5</v>
      </c>
    </row>
    <row r="276" spans="13:16" ht="12.75" hidden="1">
      <c r="M276" s="105">
        <v>2932</v>
      </c>
      <c r="N276" s="96">
        <v>290</v>
      </c>
      <c r="O276" s="97" t="s">
        <v>1160</v>
      </c>
      <c r="P276" s="98">
        <v>8</v>
      </c>
    </row>
    <row r="277" spans="13:16" ht="12.75" hidden="1">
      <c r="M277" s="105">
        <v>3011</v>
      </c>
      <c r="N277" s="96">
        <v>291</v>
      </c>
      <c r="O277" s="97" t="s">
        <v>391</v>
      </c>
      <c r="P277" s="98">
        <v>18</v>
      </c>
    </row>
    <row r="278" spans="13:16" ht="12.75" hidden="1">
      <c r="M278" s="105">
        <v>3012</v>
      </c>
      <c r="N278" s="96">
        <v>292</v>
      </c>
      <c r="O278" s="97" t="s">
        <v>105</v>
      </c>
      <c r="P278" s="98">
        <v>6</v>
      </c>
    </row>
    <row r="279" spans="13:16" ht="12.75" hidden="1">
      <c r="M279" s="105">
        <v>3020</v>
      </c>
      <c r="N279" s="96">
        <v>293</v>
      </c>
      <c r="O279" s="97" t="s">
        <v>1042</v>
      </c>
      <c r="P279" s="98">
        <v>3</v>
      </c>
    </row>
    <row r="280" spans="13:16" ht="12.75" hidden="1">
      <c r="M280" s="105">
        <v>3030</v>
      </c>
      <c r="N280" s="96">
        <v>294</v>
      </c>
      <c r="O280" s="97" t="s">
        <v>1101</v>
      </c>
      <c r="P280" s="98">
        <v>16</v>
      </c>
    </row>
    <row r="281" spans="13:16" ht="12.75" hidden="1">
      <c r="M281" s="105">
        <v>3040</v>
      </c>
      <c r="N281" s="96">
        <v>295</v>
      </c>
      <c r="O281" s="97" t="s">
        <v>335</v>
      </c>
      <c r="P281" s="98">
        <v>16</v>
      </c>
    </row>
    <row r="282" spans="13:16" ht="12.75" hidden="1">
      <c r="M282" s="105">
        <v>3091</v>
      </c>
      <c r="N282" s="96">
        <v>296</v>
      </c>
      <c r="O282" s="97" t="s">
        <v>392</v>
      </c>
      <c r="P282" s="98">
        <v>13</v>
      </c>
    </row>
    <row r="283" spans="13:16" ht="12.75" hidden="1">
      <c r="M283" s="105">
        <v>3092</v>
      </c>
      <c r="N283" s="96">
        <v>297</v>
      </c>
      <c r="O283" s="97" t="s">
        <v>1060</v>
      </c>
      <c r="P283" s="98">
        <v>4</v>
      </c>
    </row>
    <row r="284" spans="13:16" ht="12.75" hidden="1">
      <c r="M284" s="105">
        <v>3099</v>
      </c>
      <c r="N284" s="96">
        <v>298</v>
      </c>
      <c r="O284" s="97" t="s">
        <v>458</v>
      </c>
      <c r="P284" s="98">
        <v>15</v>
      </c>
    </row>
    <row r="285" spans="13:16" ht="12.75" hidden="1">
      <c r="M285" s="105">
        <v>3101</v>
      </c>
      <c r="N285" s="96">
        <v>299</v>
      </c>
      <c r="O285" s="97" t="s">
        <v>367</v>
      </c>
      <c r="P285" s="98">
        <v>12</v>
      </c>
    </row>
    <row r="286" spans="13:16" ht="12.75" hidden="1">
      <c r="M286" s="105">
        <v>3102</v>
      </c>
      <c r="N286" s="96">
        <v>300</v>
      </c>
      <c r="O286" s="97" t="s">
        <v>1138</v>
      </c>
      <c r="P286" s="98">
        <v>17</v>
      </c>
    </row>
    <row r="287" spans="13:16" ht="12.75" hidden="1">
      <c r="M287" s="105">
        <v>3103</v>
      </c>
      <c r="N287" s="96">
        <v>301</v>
      </c>
      <c r="O287" s="97" t="s">
        <v>1161</v>
      </c>
      <c r="P287" s="98">
        <v>8</v>
      </c>
    </row>
    <row r="288" spans="13:16" ht="12.75" hidden="1">
      <c r="M288" s="105">
        <v>3109</v>
      </c>
      <c r="N288" s="96">
        <v>302</v>
      </c>
      <c r="O288" s="97" t="s">
        <v>1162</v>
      </c>
      <c r="P288" s="98">
        <v>8</v>
      </c>
    </row>
    <row r="289" spans="13:16" ht="12.75" hidden="1">
      <c r="M289" s="105">
        <v>3211</v>
      </c>
      <c r="N289" s="96">
        <v>303</v>
      </c>
      <c r="O289" s="97" t="s">
        <v>368</v>
      </c>
      <c r="P289" s="98">
        <v>12</v>
      </c>
    </row>
    <row r="290" spans="13:16" ht="12.75" hidden="1">
      <c r="M290" s="105">
        <v>3212</v>
      </c>
      <c r="N290" s="96">
        <v>304</v>
      </c>
      <c r="O290" s="97" t="s">
        <v>1469</v>
      </c>
      <c r="P290" s="98">
        <v>18</v>
      </c>
    </row>
    <row r="291" spans="13:16" ht="12.75" hidden="1">
      <c r="M291" s="105">
        <v>3213</v>
      </c>
      <c r="N291" s="96">
        <v>306</v>
      </c>
      <c r="O291" s="97" t="s">
        <v>1498</v>
      </c>
      <c r="P291" s="98">
        <v>19</v>
      </c>
    </row>
    <row r="292" spans="13:16" ht="12.75" hidden="1">
      <c r="M292" s="105">
        <v>3220</v>
      </c>
      <c r="N292" s="96">
        <v>307</v>
      </c>
      <c r="O292" s="97" t="s">
        <v>1191</v>
      </c>
      <c r="P292" s="98">
        <v>10</v>
      </c>
    </row>
    <row r="293" spans="13:16" ht="12.75" hidden="1">
      <c r="M293" s="105">
        <v>3230</v>
      </c>
      <c r="N293" s="96">
        <v>308</v>
      </c>
      <c r="O293" s="97" t="s">
        <v>1499</v>
      </c>
      <c r="P293" s="98">
        <v>19</v>
      </c>
    </row>
    <row r="294" spans="13:16" ht="12.75" hidden="1">
      <c r="M294" s="105">
        <v>3240</v>
      </c>
      <c r="N294" s="96">
        <v>309</v>
      </c>
      <c r="O294" s="97" t="s">
        <v>369</v>
      </c>
      <c r="P294" s="98">
        <v>12</v>
      </c>
    </row>
    <row r="295" spans="13:16" ht="12.75" hidden="1">
      <c r="M295" s="105">
        <v>3250</v>
      </c>
      <c r="N295" s="96">
        <v>310</v>
      </c>
      <c r="O295" s="97" t="s">
        <v>1987</v>
      </c>
      <c r="P295" s="98">
        <v>15</v>
      </c>
    </row>
    <row r="296" spans="13:16" ht="12.75" hidden="1">
      <c r="M296" s="105">
        <v>3291</v>
      </c>
      <c r="N296" s="96">
        <v>311</v>
      </c>
      <c r="O296" s="97" t="s">
        <v>1018</v>
      </c>
      <c r="P296" s="98">
        <v>2</v>
      </c>
    </row>
    <row r="297" spans="13:16" ht="12.75" hidden="1">
      <c r="M297" s="105">
        <v>3299</v>
      </c>
      <c r="N297" s="96">
        <v>312</v>
      </c>
      <c r="O297" s="97" t="s">
        <v>439</v>
      </c>
      <c r="P297" s="98">
        <v>14</v>
      </c>
    </row>
    <row r="298" spans="13:16" ht="12.75" hidden="1">
      <c r="M298" s="105">
        <v>3311</v>
      </c>
      <c r="N298" s="96">
        <v>313</v>
      </c>
      <c r="O298" s="97" t="s">
        <v>1178</v>
      </c>
      <c r="P298" s="98">
        <v>9</v>
      </c>
    </row>
    <row r="299" spans="13:16" ht="12.75" hidden="1">
      <c r="M299" s="105">
        <v>3312</v>
      </c>
      <c r="N299" s="96">
        <v>314</v>
      </c>
      <c r="O299" s="97" t="s">
        <v>1139</v>
      </c>
      <c r="P299" s="98">
        <v>17</v>
      </c>
    </row>
    <row r="300" spans="13:16" ht="12.75" hidden="1">
      <c r="M300" s="105">
        <v>3313</v>
      </c>
      <c r="N300" s="96">
        <v>315</v>
      </c>
      <c r="O300" s="97" t="s">
        <v>1061</v>
      </c>
      <c r="P300" s="98">
        <v>4</v>
      </c>
    </row>
    <row r="301" spans="13:16" ht="12.75" hidden="1">
      <c r="M301" s="105">
        <v>3314</v>
      </c>
      <c r="N301" s="96">
        <v>316</v>
      </c>
      <c r="O301" s="97" t="s">
        <v>393</v>
      </c>
      <c r="P301" s="98">
        <v>13</v>
      </c>
    </row>
    <row r="302" spans="13:16" ht="12.75" hidden="1">
      <c r="M302" s="105">
        <v>3315</v>
      </c>
      <c r="N302" s="96">
        <v>317</v>
      </c>
      <c r="O302" s="97" t="s">
        <v>394</v>
      </c>
      <c r="P302" s="98">
        <v>13</v>
      </c>
    </row>
    <row r="303" spans="13:16" ht="12.75" hidden="1">
      <c r="M303" s="105">
        <v>3316</v>
      </c>
      <c r="N303" s="96">
        <v>318</v>
      </c>
      <c r="O303" s="97" t="s">
        <v>1206</v>
      </c>
      <c r="P303" s="98">
        <v>11</v>
      </c>
    </row>
    <row r="304" spans="13:16" ht="12.75" hidden="1">
      <c r="M304" s="105">
        <v>3317</v>
      </c>
      <c r="N304" s="96">
        <v>320</v>
      </c>
      <c r="O304" s="97" t="s">
        <v>395</v>
      </c>
      <c r="P304" s="98">
        <v>13</v>
      </c>
    </row>
    <row r="305" spans="13:16" ht="12.75" hidden="1">
      <c r="M305" s="105">
        <v>3319</v>
      </c>
      <c r="N305" s="96">
        <v>321</v>
      </c>
      <c r="O305" s="97" t="s">
        <v>1470</v>
      </c>
      <c r="P305" s="98">
        <v>18</v>
      </c>
    </row>
    <row r="306" spans="13:16" ht="12.75" hidden="1">
      <c r="M306" s="105">
        <v>3320</v>
      </c>
      <c r="N306" s="96">
        <v>323</v>
      </c>
      <c r="O306" s="97" t="s">
        <v>1179</v>
      </c>
      <c r="P306" s="98">
        <v>9</v>
      </c>
    </row>
    <row r="307" spans="13:16" ht="12.75" hidden="1">
      <c r="M307" s="105">
        <v>3511</v>
      </c>
      <c r="N307" s="96">
        <v>324</v>
      </c>
      <c r="O307" s="97" t="s">
        <v>107</v>
      </c>
      <c r="P307" s="98">
        <v>6</v>
      </c>
    </row>
    <row r="308" spans="13:16" ht="12.75" hidden="1">
      <c r="M308" s="105">
        <v>3512</v>
      </c>
      <c r="N308" s="96">
        <v>325</v>
      </c>
      <c r="O308" s="97" t="s">
        <v>440</v>
      </c>
      <c r="P308" s="98">
        <v>14</v>
      </c>
    </row>
    <row r="309" spans="13:16" ht="12.75" hidden="1">
      <c r="M309" s="105">
        <v>3513</v>
      </c>
      <c r="N309" s="96">
        <v>326</v>
      </c>
      <c r="O309" s="97" t="s">
        <v>79</v>
      </c>
      <c r="P309" s="98">
        <v>5</v>
      </c>
    </row>
    <row r="310" spans="13:16" ht="12.75" hidden="1">
      <c r="M310" s="105">
        <v>3514</v>
      </c>
      <c r="N310" s="96">
        <v>327</v>
      </c>
      <c r="O310" s="97" t="s">
        <v>441</v>
      </c>
      <c r="P310" s="98">
        <v>14</v>
      </c>
    </row>
    <row r="311" spans="13:16" ht="12.75" hidden="1">
      <c r="M311" s="105">
        <v>3521</v>
      </c>
      <c r="N311" s="96">
        <v>328</v>
      </c>
      <c r="O311" s="97" t="s">
        <v>1043</v>
      </c>
      <c r="P311" s="98">
        <v>3</v>
      </c>
    </row>
    <row r="312" spans="13:16" ht="12.75" hidden="1">
      <c r="M312" s="105">
        <v>3522</v>
      </c>
      <c r="N312" s="96">
        <v>329</v>
      </c>
      <c r="O312" s="97" t="s">
        <v>1019</v>
      </c>
      <c r="P312" s="98">
        <v>2</v>
      </c>
    </row>
    <row r="313" spans="13:16" ht="12.75" hidden="1">
      <c r="M313" s="105">
        <v>3523</v>
      </c>
      <c r="N313" s="96">
        <v>330</v>
      </c>
      <c r="O313" s="97" t="s">
        <v>1471</v>
      </c>
      <c r="P313" s="98">
        <v>18</v>
      </c>
    </row>
    <row r="314" spans="13:16" ht="12.75" hidden="1">
      <c r="M314" s="105">
        <v>3530</v>
      </c>
      <c r="N314" s="96">
        <v>331</v>
      </c>
      <c r="O314" s="97" t="s">
        <v>984</v>
      </c>
      <c r="P314" s="98">
        <v>1</v>
      </c>
    </row>
    <row r="315" spans="13:16" ht="12.75" hidden="1">
      <c r="M315" s="105">
        <v>3600</v>
      </c>
      <c r="N315" s="96">
        <v>332</v>
      </c>
      <c r="O315" s="97" t="s">
        <v>1192</v>
      </c>
      <c r="P315" s="98">
        <v>10</v>
      </c>
    </row>
    <row r="316" spans="13:16" ht="12.75" hidden="1">
      <c r="M316" s="105">
        <v>3700</v>
      </c>
      <c r="N316" s="96">
        <v>333</v>
      </c>
      <c r="O316" s="97" t="s">
        <v>1062</v>
      </c>
      <c r="P316" s="98">
        <v>4</v>
      </c>
    </row>
    <row r="317" spans="13:16" ht="12.75" hidden="1">
      <c r="M317" s="105">
        <v>3811</v>
      </c>
      <c r="N317" s="96">
        <v>334</v>
      </c>
      <c r="O317" s="97" t="s">
        <v>1207</v>
      </c>
      <c r="P317" s="98">
        <v>11</v>
      </c>
    </row>
    <row r="318" spans="13:16" ht="12.75" hidden="1">
      <c r="M318" s="105">
        <v>3812</v>
      </c>
      <c r="N318" s="96">
        <v>335</v>
      </c>
      <c r="O318" s="97" t="s">
        <v>1500</v>
      </c>
      <c r="P318" s="98">
        <v>19</v>
      </c>
    </row>
    <row r="319" spans="13:16" ht="12.75" hidden="1">
      <c r="M319" s="105">
        <v>3821</v>
      </c>
      <c r="N319" s="96">
        <v>337</v>
      </c>
      <c r="O319" s="97" t="s">
        <v>1140</v>
      </c>
      <c r="P319" s="98">
        <v>17</v>
      </c>
    </row>
    <row r="320" spans="13:16" ht="12.75" hidden="1">
      <c r="M320" s="105">
        <v>3822</v>
      </c>
      <c r="N320" s="96">
        <v>338</v>
      </c>
      <c r="O320" s="97" t="s">
        <v>370</v>
      </c>
      <c r="P320" s="98">
        <v>12</v>
      </c>
    </row>
    <row r="321" spans="13:16" ht="12.75" hidden="1">
      <c r="M321" s="105">
        <v>3831</v>
      </c>
      <c r="N321" s="96">
        <v>339</v>
      </c>
      <c r="O321" s="97" t="s">
        <v>1141</v>
      </c>
      <c r="P321" s="98">
        <v>17</v>
      </c>
    </row>
    <row r="322" spans="13:16" ht="12.75" hidden="1">
      <c r="M322" s="105">
        <v>3832</v>
      </c>
      <c r="N322" s="96">
        <v>340</v>
      </c>
      <c r="O322" s="97" t="s">
        <v>442</v>
      </c>
      <c r="P322" s="98">
        <v>14</v>
      </c>
    </row>
    <row r="323" spans="13:16" ht="12.75" hidden="1">
      <c r="M323" s="105">
        <v>3900</v>
      </c>
      <c r="N323" s="96">
        <v>341</v>
      </c>
      <c r="O323" s="97" t="s">
        <v>1142</v>
      </c>
      <c r="P323" s="98">
        <v>17</v>
      </c>
    </row>
    <row r="324" spans="13:16" ht="12.75" hidden="1">
      <c r="M324" s="105">
        <v>4110</v>
      </c>
      <c r="N324" s="96">
        <v>342</v>
      </c>
      <c r="O324" s="97" t="s">
        <v>305</v>
      </c>
      <c r="P324" s="98">
        <v>20</v>
      </c>
    </row>
    <row r="325" spans="13:16" ht="12.75" hidden="1">
      <c r="M325" s="105">
        <v>4120</v>
      </c>
      <c r="N325" s="96">
        <v>343</v>
      </c>
      <c r="O325" s="97" t="s">
        <v>1516</v>
      </c>
      <c r="P325" s="98">
        <v>19</v>
      </c>
    </row>
    <row r="326" spans="13:16" ht="12.75" hidden="1">
      <c r="M326" s="105">
        <v>4211</v>
      </c>
      <c r="N326" s="96">
        <v>344</v>
      </c>
      <c r="O326" s="97" t="s">
        <v>396</v>
      </c>
      <c r="P326" s="98">
        <v>13</v>
      </c>
    </row>
    <row r="327" spans="13:16" ht="12.75" hidden="1">
      <c r="M327" s="105">
        <v>4212</v>
      </c>
      <c r="N327" s="96">
        <v>345</v>
      </c>
      <c r="O327" s="97" t="s">
        <v>397</v>
      </c>
      <c r="P327" s="98">
        <v>13</v>
      </c>
    </row>
    <row r="328" spans="13:16" ht="12.75" hidden="1">
      <c r="M328" s="105">
        <v>4213</v>
      </c>
      <c r="N328" s="96">
        <v>346</v>
      </c>
      <c r="O328" s="97" t="s">
        <v>443</v>
      </c>
      <c r="P328" s="98">
        <v>14</v>
      </c>
    </row>
    <row r="329" spans="13:16" ht="12.75" hidden="1">
      <c r="M329" s="105">
        <v>4221</v>
      </c>
      <c r="N329" s="96">
        <v>347</v>
      </c>
      <c r="O329" s="97" t="s">
        <v>1044</v>
      </c>
      <c r="P329" s="98">
        <v>3</v>
      </c>
    </row>
    <row r="330" spans="13:16" ht="12.75" hidden="1">
      <c r="M330" s="105">
        <v>4222</v>
      </c>
      <c r="N330" s="96">
        <v>348</v>
      </c>
      <c r="O330" s="97" t="s">
        <v>1472</v>
      </c>
      <c r="P330" s="98">
        <v>18</v>
      </c>
    </row>
    <row r="331" spans="13:16" ht="12.75" hidden="1">
      <c r="M331" s="105">
        <v>4291</v>
      </c>
      <c r="N331" s="96">
        <v>349</v>
      </c>
      <c r="O331" s="97" t="s">
        <v>398</v>
      </c>
      <c r="P331" s="98">
        <v>13</v>
      </c>
    </row>
    <row r="332" spans="13:16" ht="12.75" hidden="1">
      <c r="M332" s="105">
        <v>4299</v>
      </c>
      <c r="N332" s="96">
        <v>350</v>
      </c>
      <c r="O332" s="97" t="s">
        <v>1143</v>
      </c>
      <c r="P332" s="98">
        <v>17</v>
      </c>
    </row>
    <row r="333" spans="13:16" ht="12.75" hidden="1">
      <c r="M333" s="105">
        <v>4311</v>
      </c>
      <c r="N333" s="96">
        <v>351</v>
      </c>
      <c r="O333" s="97" t="s">
        <v>1208</v>
      </c>
      <c r="P333" s="98">
        <v>11</v>
      </c>
    </row>
    <row r="334" spans="13:16" ht="12.75" hidden="1">
      <c r="M334" s="105">
        <v>4312</v>
      </c>
      <c r="N334" s="96">
        <v>352</v>
      </c>
      <c r="O334" s="97" t="s">
        <v>1020</v>
      </c>
      <c r="P334" s="98">
        <v>2</v>
      </c>
    </row>
    <row r="335" spans="13:16" ht="12.75" hidden="1">
      <c r="M335" s="105">
        <v>4313</v>
      </c>
      <c r="N335" s="96">
        <v>354</v>
      </c>
      <c r="O335" s="97" t="s">
        <v>400</v>
      </c>
      <c r="P335" s="98">
        <v>13</v>
      </c>
    </row>
    <row r="336" spans="13:16" ht="12.75" hidden="1">
      <c r="M336" s="105">
        <v>4321</v>
      </c>
      <c r="N336" s="96">
        <v>355</v>
      </c>
      <c r="O336" s="97" t="s">
        <v>306</v>
      </c>
      <c r="P336" s="98">
        <v>20</v>
      </c>
    </row>
    <row r="337" spans="13:16" ht="12.75" hidden="1">
      <c r="M337" s="105">
        <v>4322</v>
      </c>
      <c r="N337" s="96">
        <v>356</v>
      </c>
      <c r="O337" s="97" t="s">
        <v>986</v>
      </c>
      <c r="P337" s="98">
        <v>1</v>
      </c>
    </row>
    <row r="338" spans="13:16" ht="12.75" hidden="1">
      <c r="M338" s="105">
        <v>4329</v>
      </c>
      <c r="N338" s="96">
        <v>357</v>
      </c>
      <c r="O338" s="97" t="s">
        <v>457</v>
      </c>
      <c r="P338" s="98">
        <v>15</v>
      </c>
    </row>
    <row r="339" spans="13:16" ht="12.75" hidden="1">
      <c r="M339" s="105">
        <v>4331</v>
      </c>
      <c r="N339" s="96">
        <v>358</v>
      </c>
      <c r="O339" s="97" t="s">
        <v>1147</v>
      </c>
      <c r="P339" s="98">
        <v>17</v>
      </c>
    </row>
    <row r="340" spans="13:16" ht="12.75" hidden="1">
      <c r="M340" s="105">
        <v>4332</v>
      </c>
      <c r="N340" s="96">
        <v>359</v>
      </c>
      <c r="O340" s="97" t="s">
        <v>1473</v>
      </c>
      <c r="P340" s="98">
        <v>18</v>
      </c>
    </row>
    <row r="341" spans="13:16" ht="12.75" hidden="1">
      <c r="M341" s="105">
        <v>4333</v>
      </c>
      <c r="N341" s="96">
        <v>360</v>
      </c>
      <c r="O341" s="97" t="s">
        <v>1163</v>
      </c>
      <c r="P341" s="98">
        <v>8</v>
      </c>
    </row>
    <row r="342" spans="13:16" ht="12.75" hidden="1">
      <c r="M342" s="105">
        <v>4334</v>
      </c>
      <c r="N342" s="96">
        <v>361</v>
      </c>
      <c r="O342" s="97" t="s">
        <v>444</v>
      </c>
      <c r="P342" s="98">
        <v>14</v>
      </c>
    </row>
    <row r="343" spans="13:16" ht="12.75" hidden="1">
      <c r="M343" s="105">
        <v>4339</v>
      </c>
      <c r="N343" s="96">
        <v>362</v>
      </c>
      <c r="O343" s="97" t="s">
        <v>987</v>
      </c>
      <c r="P343" s="98">
        <v>1</v>
      </c>
    </row>
    <row r="344" spans="13:16" ht="12.75" hidden="1">
      <c r="M344" s="105">
        <v>4391</v>
      </c>
      <c r="N344" s="96">
        <v>363</v>
      </c>
      <c r="O344" s="97" t="s">
        <v>1164</v>
      </c>
      <c r="P344" s="98">
        <v>8</v>
      </c>
    </row>
    <row r="345" spans="13:16" ht="12.75" hidden="1">
      <c r="M345" s="105">
        <v>4399</v>
      </c>
      <c r="N345" s="96">
        <v>364</v>
      </c>
      <c r="O345" s="97" t="s">
        <v>1021</v>
      </c>
      <c r="P345" s="98">
        <v>2</v>
      </c>
    </row>
    <row r="346" spans="13:16" ht="12.75" hidden="1">
      <c r="M346" s="105">
        <v>4511</v>
      </c>
      <c r="N346" s="96">
        <v>365</v>
      </c>
      <c r="O346" s="97" t="s">
        <v>1063</v>
      </c>
      <c r="P346" s="98">
        <v>4</v>
      </c>
    </row>
    <row r="347" spans="13:16" ht="12.75" hidden="1">
      <c r="M347" s="105">
        <v>4519</v>
      </c>
      <c r="N347" s="96">
        <v>366</v>
      </c>
      <c r="O347" s="97" t="s">
        <v>109</v>
      </c>
      <c r="P347" s="98">
        <v>6</v>
      </c>
    </row>
    <row r="348" spans="13:16" ht="12.75" hidden="1">
      <c r="M348" s="105">
        <v>4520</v>
      </c>
      <c r="N348" s="96">
        <v>368</v>
      </c>
      <c r="O348" s="97" t="s">
        <v>1474</v>
      </c>
      <c r="P348" s="98">
        <v>18</v>
      </c>
    </row>
    <row r="349" spans="13:16" ht="12.75" hidden="1">
      <c r="M349" s="105">
        <v>4531</v>
      </c>
      <c r="N349" s="96">
        <v>369</v>
      </c>
      <c r="O349" s="97" t="s">
        <v>1165</v>
      </c>
      <c r="P349" s="98">
        <v>8</v>
      </c>
    </row>
    <row r="350" spans="13:16" ht="12.75" hidden="1">
      <c r="M350" s="105">
        <v>4532</v>
      </c>
      <c r="N350" s="96">
        <v>371</v>
      </c>
      <c r="O350" s="97" t="s">
        <v>402</v>
      </c>
      <c r="P350" s="98">
        <v>13</v>
      </c>
    </row>
    <row r="351" spans="13:16" ht="12.75" hidden="1">
      <c r="M351" s="105">
        <v>4540</v>
      </c>
      <c r="N351" s="96">
        <v>372</v>
      </c>
      <c r="O351" s="97" t="s">
        <v>371</v>
      </c>
      <c r="P351" s="98">
        <v>12</v>
      </c>
    </row>
    <row r="352" spans="13:16" ht="12.75" hidden="1">
      <c r="M352" s="105">
        <v>4611</v>
      </c>
      <c r="N352" s="96">
        <v>373</v>
      </c>
      <c r="O352" s="97" t="s">
        <v>1166</v>
      </c>
      <c r="P352" s="98">
        <v>8</v>
      </c>
    </row>
    <row r="353" spans="13:16" ht="12.75" hidden="1">
      <c r="M353" s="105">
        <v>4612</v>
      </c>
      <c r="N353" s="96">
        <v>374</v>
      </c>
      <c r="O353" s="97" t="s">
        <v>1475</v>
      </c>
      <c r="P353" s="98">
        <v>18</v>
      </c>
    </row>
    <row r="354" spans="13:16" ht="12.75" hidden="1">
      <c r="M354" s="105">
        <v>4613</v>
      </c>
      <c r="N354" s="96">
        <v>375</v>
      </c>
      <c r="O354" s="97" t="s">
        <v>1360</v>
      </c>
      <c r="P354" s="98">
        <v>7</v>
      </c>
    </row>
    <row r="355" spans="13:16" ht="12.75" hidden="1">
      <c r="M355" s="105">
        <v>4614</v>
      </c>
      <c r="N355" s="96">
        <v>376</v>
      </c>
      <c r="O355" s="97" t="s">
        <v>989</v>
      </c>
      <c r="P355" s="98">
        <v>1</v>
      </c>
    </row>
    <row r="356" spans="13:16" ht="12.75" hidden="1">
      <c r="M356" s="105">
        <v>4615</v>
      </c>
      <c r="N356" s="96">
        <v>377</v>
      </c>
      <c r="O356" s="97" t="s">
        <v>460</v>
      </c>
      <c r="P356" s="98">
        <v>15</v>
      </c>
    </row>
    <row r="357" spans="13:16" ht="12.75" hidden="1">
      <c r="M357" s="105">
        <v>4616</v>
      </c>
      <c r="N357" s="96">
        <v>378</v>
      </c>
      <c r="O357" s="97" t="s">
        <v>1065</v>
      </c>
      <c r="P357" s="98">
        <v>4</v>
      </c>
    </row>
    <row r="358" spans="13:16" ht="12.75" hidden="1">
      <c r="M358" s="105">
        <v>4617</v>
      </c>
      <c r="N358" s="96">
        <v>379</v>
      </c>
      <c r="O358" s="97" t="s">
        <v>403</v>
      </c>
      <c r="P358" s="98">
        <v>13</v>
      </c>
    </row>
    <row r="359" spans="13:16" ht="12.75" hidden="1">
      <c r="M359" s="105">
        <v>4618</v>
      </c>
      <c r="N359" s="96">
        <v>380</v>
      </c>
      <c r="O359" s="97" t="s">
        <v>990</v>
      </c>
      <c r="P359" s="98">
        <v>1</v>
      </c>
    </row>
    <row r="360" spans="13:16" ht="12.75" hidden="1">
      <c r="M360" s="105">
        <v>4619</v>
      </c>
      <c r="N360" s="96">
        <v>381</v>
      </c>
      <c r="O360" s="97" t="s">
        <v>445</v>
      </c>
      <c r="P360" s="98">
        <v>14</v>
      </c>
    </row>
    <row r="361" spans="13:16" ht="12.75" hidden="1">
      <c r="M361" s="105">
        <v>4621</v>
      </c>
      <c r="N361" s="96">
        <v>382</v>
      </c>
      <c r="O361" s="97" t="s">
        <v>1149</v>
      </c>
      <c r="P361" s="98">
        <v>17</v>
      </c>
    </row>
    <row r="362" spans="13:16" ht="12.75" hidden="1">
      <c r="M362" s="105">
        <v>4622</v>
      </c>
      <c r="N362" s="96">
        <v>383</v>
      </c>
      <c r="O362" s="97" t="s">
        <v>1150</v>
      </c>
      <c r="P362" s="98">
        <v>17</v>
      </c>
    </row>
    <row r="363" spans="13:16" ht="12.75" hidden="1">
      <c r="M363" s="105">
        <v>4623</v>
      </c>
      <c r="N363" s="96">
        <v>385</v>
      </c>
      <c r="O363" s="97" t="s">
        <v>307</v>
      </c>
      <c r="P363" s="98">
        <v>20</v>
      </c>
    </row>
    <row r="364" spans="13:16" ht="12.75" hidden="1">
      <c r="M364" s="105">
        <v>4624</v>
      </c>
      <c r="N364" s="96">
        <v>386</v>
      </c>
      <c r="O364" s="97" t="s">
        <v>446</v>
      </c>
      <c r="P364" s="98">
        <v>14</v>
      </c>
    </row>
    <row r="365" spans="13:16" ht="12.75" hidden="1">
      <c r="M365" s="105">
        <v>4631</v>
      </c>
      <c r="N365" s="96">
        <v>387</v>
      </c>
      <c r="O365" s="97" t="s">
        <v>1181</v>
      </c>
      <c r="P365" s="98">
        <v>9</v>
      </c>
    </row>
    <row r="366" spans="13:16" ht="12.75" hidden="1">
      <c r="M366" s="105">
        <v>4632</v>
      </c>
      <c r="N366" s="96">
        <v>388</v>
      </c>
      <c r="O366" s="97" t="s">
        <v>372</v>
      </c>
      <c r="P366" s="98">
        <v>12</v>
      </c>
    </row>
    <row r="367" spans="13:16" ht="12.75" hidden="1">
      <c r="M367" s="105">
        <v>4633</v>
      </c>
      <c r="N367" s="96">
        <v>389</v>
      </c>
      <c r="O367" s="97" t="s">
        <v>1151</v>
      </c>
      <c r="P367" s="98">
        <v>17</v>
      </c>
    </row>
    <row r="368" spans="13:16" ht="12.75" hidden="1">
      <c r="M368" s="105">
        <v>4634</v>
      </c>
      <c r="N368" s="96">
        <v>390</v>
      </c>
      <c r="O368" s="97" t="s">
        <v>1362</v>
      </c>
      <c r="P368" s="98">
        <v>7</v>
      </c>
    </row>
    <row r="369" spans="13:16" ht="12.75" hidden="1">
      <c r="M369" s="105">
        <v>4635</v>
      </c>
      <c r="N369" s="96">
        <v>391</v>
      </c>
      <c r="O369" s="97" t="s">
        <v>1045</v>
      </c>
      <c r="P369" s="98">
        <v>3</v>
      </c>
    </row>
    <row r="370" spans="13:16" ht="12.75" hidden="1">
      <c r="M370" s="105">
        <v>4636</v>
      </c>
      <c r="N370" s="96">
        <v>393</v>
      </c>
      <c r="O370" s="97" t="s">
        <v>1167</v>
      </c>
      <c r="P370" s="98">
        <v>8</v>
      </c>
    </row>
    <row r="371" spans="13:16" ht="12.75" hidden="1">
      <c r="M371" s="105">
        <v>4637</v>
      </c>
      <c r="N371" s="96">
        <v>394</v>
      </c>
      <c r="O371" s="97" t="s">
        <v>461</v>
      </c>
      <c r="P371" s="98">
        <v>15</v>
      </c>
    </row>
    <row r="372" spans="13:16" ht="12.75" hidden="1">
      <c r="M372" s="105">
        <v>4638</v>
      </c>
      <c r="N372" s="96">
        <v>395</v>
      </c>
      <c r="O372" s="97" t="s">
        <v>1193</v>
      </c>
      <c r="P372" s="98">
        <v>10</v>
      </c>
    </row>
    <row r="373" spans="13:16" ht="12.75" hidden="1">
      <c r="M373" s="105">
        <v>4639</v>
      </c>
      <c r="N373" s="96">
        <v>396</v>
      </c>
      <c r="O373" s="97" t="s">
        <v>374</v>
      </c>
      <c r="P373" s="98">
        <v>12</v>
      </c>
    </row>
    <row r="374" spans="13:16" ht="12.75" hidden="1">
      <c r="M374" s="105">
        <v>4641</v>
      </c>
      <c r="N374" s="96">
        <v>397</v>
      </c>
      <c r="O374" s="97" t="s">
        <v>375</v>
      </c>
      <c r="P374" s="98">
        <v>12</v>
      </c>
    </row>
    <row r="375" spans="13:16" ht="12.75" hidden="1">
      <c r="M375" s="105">
        <v>4642</v>
      </c>
      <c r="N375" s="96">
        <v>399</v>
      </c>
      <c r="O375" s="97" t="s">
        <v>1517</v>
      </c>
      <c r="P375" s="98">
        <v>19</v>
      </c>
    </row>
    <row r="376" spans="13:16" ht="12.75" hidden="1">
      <c r="M376" s="105">
        <v>4643</v>
      </c>
      <c r="N376" s="96">
        <v>400</v>
      </c>
      <c r="O376" s="97" t="s">
        <v>1066</v>
      </c>
      <c r="P376" s="98">
        <v>4</v>
      </c>
    </row>
    <row r="377" spans="13:16" ht="12.75" hidden="1">
      <c r="M377" s="105">
        <v>4644</v>
      </c>
      <c r="N377" s="96">
        <v>402</v>
      </c>
      <c r="O377" s="97" t="s">
        <v>1518</v>
      </c>
      <c r="P377" s="98">
        <v>19</v>
      </c>
    </row>
    <row r="378" spans="13:16" ht="12.75" hidden="1">
      <c r="M378" s="105">
        <v>4645</v>
      </c>
      <c r="N378" s="96">
        <v>405</v>
      </c>
      <c r="O378" s="97" t="s">
        <v>110</v>
      </c>
      <c r="P378" s="98">
        <v>6</v>
      </c>
    </row>
    <row r="379" spans="13:16" ht="12.75" hidden="1">
      <c r="M379" s="105">
        <v>4646</v>
      </c>
      <c r="N379" s="96">
        <v>406</v>
      </c>
      <c r="O379" s="97" t="s">
        <v>1152</v>
      </c>
      <c r="P379" s="98">
        <v>17</v>
      </c>
    </row>
    <row r="380" spans="13:16" ht="12.75" hidden="1">
      <c r="M380" s="105">
        <v>4647</v>
      </c>
      <c r="N380" s="96">
        <v>407</v>
      </c>
      <c r="O380" s="97" t="s">
        <v>1194</v>
      </c>
      <c r="P380" s="98">
        <v>10</v>
      </c>
    </row>
    <row r="381" spans="13:16" ht="12.75" hidden="1">
      <c r="M381" s="105">
        <v>4648</v>
      </c>
      <c r="N381" s="96">
        <v>409</v>
      </c>
      <c r="O381" s="97" t="s">
        <v>1153</v>
      </c>
      <c r="P381" s="98">
        <v>17</v>
      </c>
    </row>
    <row r="382" spans="13:16" ht="12.75" hidden="1">
      <c r="M382" s="105">
        <v>4649</v>
      </c>
      <c r="N382" s="96">
        <v>410</v>
      </c>
      <c r="O382" s="97" t="s">
        <v>80</v>
      </c>
      <c r="P382" s="98">
        <v>5</v>
      </c>
    </row>
    <row r="383" spans="13:16" ht="12.75" hidden="1">
      <c r="M383" s="105">
        <v>4651</v>
      </c>
      <c r="N383" s="96">
        <v>411</v>
      </c>
      <c r="O383" s="97" t="s">
        <v>404</v>
      </c>
      <c r="P383" s="98">
        <v>13</v>
      </c>
    </row>
    <row r="384" spans="13:16" ht="12.75" hidden="1">
      <c r="M384" s="105">
        <v>4652</v>
      </c>
      <c r="N384" s="96">
        <v>412</v>
      </c>
      <c r="O384" s="97" t="s">
        <v>376</v>
      </c>
      <c r="P384" s="98">
        <v>12</v>
      </c>
    </row>
    <row r="385" spans="13:16" ht="12.75" hidden="1">
      <c r="M385" s="105">
        <v>4661</v>
      </c>
      <c r="N385" s="96">
        <v>413</v>
      </c>
      <c r="O385" s="97" t="s">
        <v>1154</v>
      </c>
      <c r="P385" s="98">
        <v>17</v>
      </c>
    </row>
    <row r="386" spans="13:16" ht="12.75" hidden="1">
      <c r="M386" s="105">
        <v>4662</v>
      </c>
      <c r="N386" s="96">
        <v>414</v>
      </c>
      <c r="O386" s="97" t="s">
        <v>1103</v>
      </c>
      <c r="P386" s="98">
        <v>16</v>
      </c>
    </row>
    <row r="387" spans="13:16" ht="12.75" hidden="1">
      <c r="M387" s="105">
        <v>4663</v>
      </c>
      <c r="N387" s="96">
        <v>415</v>
      </c>
      <c r="O387" s="97" t="s">
        <v>1104</v>
      </c>
      <c r="P387" s="98">
        <v>16</v>
      </c>
    </row>
    <row r="388" spans="13:16" ht="12.75" hidden="1">
      <c r="M388" s="105">
        <v>4664</v>
      </c>
      <c r="N388" s="96">
        <v>416</v>
      </c>
      <c r="O388" s="97" t="s">
        <v>405</v>
      </c>
      <c r="P388" s="98">
        <v>13</v>
      </c>
    </row>
    <row r="389" spans="13:16" ht="12.75" hidden="1">
      <c r="M389" s="105">
        <v>4665</v>
      </c>
      <c r="N389" s="96">
        <v>418</v>
      </c>
      <c r="O389" s="97" t="s">
        <v>377</v>
      </c>
      <c r="P389" s="98">
        <v>12</v>
      </c>
    </row>
    <row r="390" spans="13:16" ht="12.75" hidden="1">
      <c r="M390" s="105">
        <v>4666</v>
      </c>
      <c r="N390" s="96">
        <v>419</v>
      </c>
      <c r="O390" s="97" t="s">
        <v>1519</v>
      </c>
      <c r="P390" s="98">
        <v>19</v>
      </c>
    </row>
    <row r="391" spans="13:16" ht="12.75" hidden="1">
      <c r="M391" s="105">
        <v>4669</v>
      </c>
      <c r="N391" s="96">
        <v>421</v>
      </c>
      <c r="O391" s="97" t="s">
        <v>447</v>
      </c>
      <c r="P391" s="98">
        <v>14</v>
      </c>
    </row>
    <row r="392" spans="13:16" ht="12.75" hidden="1">
      <c r="M392" s="105">
        <v>4671</v>
      </c>
      <c r="N392" s="96">
        <v>422</v>
      </c>
      <c r="O392" s="97" t="s">
        <v>1022</v>
      </c>
      <c r="P392" s="98">
        <v>2</v>
      </c>
    </row>
    <row r="393" spans="13:16" ht="12.75" hidden="1">
      <c r="M393" s="105">
        <v>4672</v>
      </c>
      <c r="N393" s="96">
        <v>423</v>
      </c>
      <c r="O393" s="97" t="s">
        <v>1155</v>
      </c>
      <c r="P393" s="98">
        <v>17</v>
      </c>
    </row>
    <row r="394" spans="13:16" ht="12.75" hidden="1">
      <c r="M394" s="105">
        <v>4673</v>
      </c>
      <c r="N394" s="96">
        <v>424</v>
      </c>
      <c r="O394" s="97" t="s">
        <v>1195</v>
      </c>
      <c r="P394" s="98">
        <v>10</v>
      </c>
    </row>
    <row r="395" spans="13:16" ht="12.75" hidden="1">
      <c r="M395" s="105">
        <v>4674</v>
      </c>
      <c r="N395" s="96">
        <v>425</v>
      </c>
      <c r="O395" s="97" t="s">
        <v>406</v>
      </c>
      <c r="P395" s="98">
        <v>13</v>
      </c>
    </row>
    <row r="396" spans="13:16" ht="12.75" hidden="1">
      <c r="M396" s="105">
        <v>4675</v>
      </c>
      <c r="N396" s="96">
        <v>426</v>
      </c>
      <c r="O396" s="97" t="s">
        <v>1046</v>
      </c>
      <c r="P396" s="98">
        <v>3</v>
      </c>
    </row>
    <row r="397" spans="13:16" ht="12.75" hidden="1">
      <c r="M397" s="105">
        <v>4676</v>
      </c>
      <c r="N397" s="96">
        <v>427</v>
      </c>
      <c r="O397" s="97" t="s">
        <v>337</v>
      </c>
      <c r="P397" s="98">
        <v>17</v>
      </c>
    </row>
    <row r="398" spans="13:16" ht="12.75" hidden="1">
      <c r="M398" s="105">
        <v>4677</v>
      </c>
      <c r="N398" s="96">
        <v>428</v>
      </c>
      <c r="O398" s="97" t="s">
        <v>407</v>
      </c>
      <c r="P398" s="98">
        <v>13</v>
      </c>
    </row>
    <row r="399" spans="13:16" ht="12.75" hidden="1">
      <c r="M399" s="105">
        <v>4690</v>
      </c>
      <c r="N399" s="96">
        <v>429</v>
      </c>
      <c r="O399" s="97" t="s">
        <v>993</v>
      </c>
      <c r="P399" s="98">
        <v>1</v>
      </c>
    </row>
    <row r="400" spans="13:16" ht="12.75" hidden="1">
      <c r="M400" s="105">
        <v>4711</v>
      </c>
      <c r="N400" s="96">
        <v>430</v>
      </c>
      <c r="O400" s="97" t="s">
        <v>1023</v>
      </c>
      <c r="P400" s="98">
        <v>2</v>
      </c>
    </row>
    <row r="401" spans="13:16" ht="12.75" hidden="1">
      <c r="M401" s="105">
        <v>4719</v>
      </c>
      <c r="N401" s="96">
        <v>431</v>
      </c>
      <c r="O401" s="97" t="s">
        <v>1477</v>
      </c>
      <c r="P401" s="98">
        <v>18</v>
      </c>
    </row>
    <row r="402" spans="13:16" ht="12.75" hidden="1">
      <c r="M402" s="105">
        <v>4721</v>
      </c>
      <c r="N402" s="96">
        <v>432</v>
      </c>
      <c r="O402" s="97" t="s">
        <v>1476</v>
      </c>
      <c r="P402" s="98">
        <v>18</v>
      </c>
    </row>
    <row r="403" spans="13:16" ht="12.75" hidden="1">
      <c r="M403" s="105">
        <v>4722</v>
      </c>
      <c r="N403" s="96">
        <v>433</v>
      </c>
      <c r="O403" s="97" t="s">
        <v>1478</v>
      </c>
      <c r="P403" s="98">
        <v>18</v>
      </c>
    </row>
    <row r="404" spans="13:16" ht="12.75" hidden="1">
      <c r="M404" s="105">
        <v>4723</v>
      </c>
      <c r="N404" s="96">
        <v>435</v>
      </c>
      <c r="O404" s="97" t="s">
        <v>1479</v>
      </c>
      <c r="P404" s="98">
        <v>18</v>
      </c>
    </row>
    <row r="405" spans="13:16" ht="12.75" hidden="1">
      <c r="M405" s="105">
        <v>4724</v>
      </c>
      <c r="N405" s="96">
        <v>436</v>
      </c>
      <c r="O405" s="97" t="s">
        <v>992</v>
      </c>
      <c r="P405" s="98">
        <v>1</v>
      </c>
    </row>
    <row r="406" spans="13:16" ht="12.75" hidden="1">
      <c r="M406" s="105">
        <v>4725</v>
      </c>
      <c r="N406" s="96">
        <v>437</v>
      </c>
      <c r="O406" s="97" t="s">
        <v>81</v>
      </c>
      <c r="P406" s="98">
        <v>5</v>
      </c>
    </row>
    <row r="407" spans="13:16" ht="12.75" hidden="1">
      <c r="M407" s="105">
        <v>4726</v>
      </c>
      <c r="N407" s="96">
        <v>438</v>
      </c>
      <c r="O407" s="97" t="s">
        <v>82</v>
      </c>
      <c r="P407" s="98">
        <v>5</v>
      </c>
    </row>
    <row r="408" spans="13:16" ht="12.75" hidden="1">
      <c r="M408" s="105">
        <v>4729</v>
      </c>
      <c r="N408" s="96">
        <v>439</v>
      </c>
      <c r="O408" s="97" t="s">
        <v>111</v>
      </c>
      <c r="P408" s="98">
        <v>6</v>
      </c>
    </row>
    <row r="409" spans="13:16" ht="12.75" hidden="1">
      <c r="M409" s="105">
        <v>4730</v>
      </c>
      <c r="N409" s="96">
        <v>440</v>
      </c>
      <c r="O409" s="97" t="s">
        <v>310</v>
      </c>
      <c r="P409" s="98">
        <v>20</v>
      </c>
    </row>
    <row r="410" spans="13:16" ht="12.75" hidden="1">
      <c r="M410" s="105">
        <v>4741</v>
      </c>
      <c r="N410" s="96">
        <v>441</v>
      </c>
      <c r="O410" s="97" t="s">
        <v>311</v>
      </c>
      <c r="P410" s="98">
        <v>20</v>
      </c>
    </row>
    <row r="411" spans="13:16" ht="12.75" hidden="1">
      <c r="M411" s="105">
        <v>4742</v>
      </c>
      <c r="N411" s="96">
        <v>442</v>
      </c>
      <c r="O411" s="97" t="s">
        <v>1345</v>
      </c>
      <c r="P411" s="98">
        <v>6</v>
      </c>
    </row>
    <row r="412" spans="13:16" ht="12.75" hidden="1">
      <c r="M412" s="105">
        <v>4743</v>
      </c>
      <c r="N412" s="96">
        <v>443</v>
      </c>
      <c r="O412" s="97" t="s">
        <v>339</v>
      </c>
      <c r="P412" s="98">
        <v>17</v>
      </c>
    </row>
    <row r="413" spans="13:16" ht="12.75" hidden="1">
      <c r="M413" s="105">
        <v>4751</v>
      </c>
      <c r="N413" s="96">
        <v>444</v>
      </c>
      <c r="O413" s="97" t="s">
        <v>462</v>
      </c>
      <c r="P413" s="98">
        <v>15</v>
      </c>
    </row>
    <row r="414" spans="13:16" ht="12.75" hidden="1">
      <c r="M414" s="105">
        <v>4752</v>
      </c>
      <c r="N414" s="96">
        <v>445</v>
      </c>
      <c r="O414" s="97" t="s">
        <v>408</v>
      </c>
      <c r="P414" s="98">
        <v>13</v>
      </c>
    </row>
    <row r="415" spans="13:16" ht="12.75" hidden="1">
      <c r="M415" s="105">
        <v>4753</v>
      </c>
      <c r="N415" s="96">
        <v>447</v>
      </c>
      <c r="O415" s="97" t="s">
        <v>340</v>
      </c>
      <c r="P415" s="98">
        <v>17</v>
      </c>
    </row>
    <row r="416" spans="13:16" ht="12.75" hidden="1">
      <c r="M416" s="105">
        <v>4754</v>
      </c>
      <c r="N416" s="96">
        <v>449</v>
      </c>
      <c r="O416" s="97" t="s">
        <v>1196</v>
      </c>
      <c r="P416" s="98">
        <v>10</v>
      </c>
    </row>
    <row r="417" spans="13:16" ht="12.75" hidden="1">
      <c r="M417" s="105">
        <v>4759</v>
      </c>
      <c r="N417" s="96">
        <v>450</v>
      </c>
      <c r="O417" s="97" t="s">
        <v>1364</v>
      </c>
      <c r="P417" s="98">
        <v>7</v>
      </c>
    </row>
    <row r="418" spans="13:16" ht="12.75" hidden="1">
      <c r="M418" s="105">
        <v>4761</v>
      </c>
      <c r="N418" s="96">
        <v>452</v>
      </c>
      <c r="O418" s="97" t="s">
        <v>313</v>
      </c>
      <c r="P418" s="98">
        <v>20</v>
      </c>
    </row>
    <row r="419" spans="13:16" ht="12.75" hidden="1">
      <c r="M419" s="105">
        <v>4762</v>
      </c>
      <c r="N419" s="96">
        <v>453</v>
      </c>
      <c r="O419" s="97" t="s">
        <v>1480</v>
      </c>
      <c r="P419" s="98">
        <v>18</v>
      </c>
    </row>
    <row r="420" spans="13:16" ht="12.75" hidden="1">
      <c r="M420" s="105">
        <v>4763</v>
      </c>
      <c r="N420" s="96">
        <v>454</v>
      </c>
      <c r="O420" s="97" t="s">
        <v>463</v>
      </c>
      <c r="P420" s="98">
        <v>15</v>
      </c>
    </row>
    <row r="421" spans="13:16" ht="12.75" hidden="1">
      <c r="M421" s="105">
        <v>4764</v>
      </c>
      <c r="N421" s="96">
        <v>455</v>
      </c>
      <c r="O421" s="97" t="s">
        <v>1180</v>
      </c>
      <c r="P421" s="98">
        <v>9</v>
      </c>
    </row>
    <row r="422" spans="13:16" ht="12.75" hidden="1">
      <c r="M422" s="105">
        <v>4765</v>
      </c>
      <c r="N422" s="96">
        <v>456</v>
      </c>
      <c r="O422" s="97" t="s">
        <v>1105</v>
      </c>
      <c r="P422" s="98">
        <v>16</v>
      </c>
    </row>
    <row r="423" spans="13:16" ht="12.75" hidden="1">
      <c r="M423" s="105">
        <v>4771</v>
      </c>
      <c r="N423" s="96">
        <v>457</v>
      </c>
      <c r="O423" s="97" t="s">
        <v>1047</v>
      </c>
      <c r="P423" s="98">
        <v>3</v>
      </c>
    </row>
    <row r="424" spans="13:16" ht="12.75" hidden="1">
      <c r="M424" s="105">
        <v>4772</v>
      </c>
      <c r="N424" s="96">
        <v>458</v>
      </c>
      <c r="O424" s="97" t="s">
        <v>1106</v>
      </c>
      <c r="P424" s="98">
        <v>16</v>
      </c>
    </row>
    <row r="425" spans="13:16" ht="12.75" hidden="1">
      <c r="M425" s="105">
        <v>4773</v>
      </c>
      <c r="N425" s="96">
        <v>459</v>
      </c>
      <c r="O425" s="97" t="s">
        <v>1107</v>
      </c>
      <c r="P425" s="98">
        <v>16</v>
      </c>
    </row>
    <row r="426" spans="13:16" ht="12.75" hidden="1">
      <c r="M426" s="105">
        <v>4774</v>
      </c>
      <c r="N426" s="96">
        <v>460</v>
      </c>
      <c r="O426" s="97" t="s">
        <v>341</v>
      </c>
      <c r="P426" s="98">
        <v>17</v>
      </c>
    </row>
    <row r="427" spans="13:16" ht="12.75" hidden="1">
      <c r="M427" s="105">
        <v>4775</v>
      </c>
      <c r="N427" s="96">
        <v>461</v>
      </c>
      <c r="O427" s="97" t="s">
        <v>167</v>
      </c>
      <c r="P427" s="98">
        <v>14</v>
      </c>
    </row>
    <row r="428" spans="13:16" ht="12.75" hidden="1">
      <c r="M428" s="105">
        <v>4776</v>
      </c>
      <c r="N428" s="96">
        <v>462</v>
      </c>
      <c r="O428" s="97" t="s">
        <v>83</v>
      </c>
      <c r="P428" s="98">
        <v>5</v>
      </c>
    </row>
    <row r="429" spans="13:16" ht="12.75" hidden="1">
      <c r="M429" s="105">
        <v>4777</v>
      </c>
      <c r="N429" s="96">
        <v>463</v>
      </c>
      <c r="O429" s="97" t="s">
        <v>342</v>
      </c>
      <c r="P429" s="98">
        <v>17</v>
      </c>
    </row>
    <row r="430" spans="13:16" ht="12.75" hidden="1">
      <c r="M430" s="105">
        <v>4778</v>
      </c>
      <c r="N430" s="96">
        <v>464</v>
      </c>
      <c r="O430" s="97" t="s">
        <v>1108</v>
      </c>
      <c r="P430" s="98">
        <v>16</v>
      </c>
    </row>
    <row r="431" spans="13:16" ht="12.75" hidden="1">
      <c r="M431" s="105">
        <v>4779</v>
      </c>
      <c r="N431" s="96">
        <v>466</v>
      </c>
      <c r="O431" s="97" t="s">
        <v>1024</v>
      </c>
      <c r="P431" s="98">
        <v>2</v>
      </c>
    </row>
    <row r="432" spans="13:16" ht="12.75" hidden="1">
      <c r="M432" s="105">
        <v>4781</v>
      </c>
      <c r="N432" s="96">
        <v>467</v>
      </c>
      <c r="O432" s="97" t="s">
        <v>1182</v>
      </c>
      <c r="P432" s="98">
        <v>9</v>
      </c>
    </row>
    <row r="433" spans="13:16" ht="12.75" hidden="1">
      <c r="M433" s="105">
        <v>4782</v>
      </c>
      <c r="N433" s="96">
        <v>468</v>
      </c>
      <c r="O433" s="97" t="s">
        <v>1481</v>
      </c>
      <c r="P433" s="98">
        <v>18</v>
      </c>
    </row>
    <row r="434" spans="13:16" ht="12.75" hidden="1">
      <c r="M434" s="105">
        <v>4789</v>
      </c>
      <c r="N434" s="96">
        <v>469</v>
      </c>
      <c r="O434" s="97" t="s">
        <v>464</v>
      </c>
      <c r="P434" s="98">
        <v>15</v>
      </c>
    </row>
    <row r="435" spans="13:16" ht="12.75" hidden="1">
      <c r="M435" s="105">
        <v>4791</v>
      </c>
      <c r="N435" s="96">
        <v>471</v>
      </c>
      <c r="O435" s="97" t="s">
        <v>168</v>
      </c>
      <c r="P435" s="98">
        <v>14</v>
      </c>
    </row>
    <row r="436" spans="13:16" ht="12.75" hidden="1">
      <c r="M436" s="105">
        <v>4799</v>
      </c>
      <c r="N436" s="96">
        <v>472</v>
      </c>
      <c r="O436" s="97" t="s">
        <v>84</v>
      </c>
      <c r="P436" s="98">
        <v>5</v>
      </c>
    </row>
    <row r="437" spans="13:16" ht="12.75" hidden="1">
      <c r="M437" s="105">
        <v>4910</v>
      </c>
      <c r="N437" s="96">
        <v>473</v>
      </c>
      <c r="O437" s="97" t="s">
        <v>85</v>
      </c>
      <c r="P437" s="98">
        <v>5</v>
      </c>
    </row>
    <row r="438" spans="13:16" ht="12.75" hidden="1">
      <c r="M438" s="105">
        <v>4920</v>
      </c>
      <c r="N438" s="96">
        <v>474</v>
      </c>
      <c r="O438" s="97" t="s">
        <v>1521</v>
      </c>
      <c r="P438" s="98">
        <v>19</v>
      </c>
    </row>
    <row r="439" spans="13:16" ht="12.75" hidden="1">
      <c r="M439" s="105">
        <v>4931</v>
      </c>
      <c r="N439" s="96">
        <v>475</v>
      </c>
      <c r="O439" s="97" t="s">
        <v>1209</v>
      </c>
      <c r="P439" s="98">
        <v>11</v>
      </c>
    </row>
    <row r="440" spans="13:16" ht="12.75" hidden="1">
      <c r="M440" s="105">
        <v>4932</v>
      </c>
      <c r="N440" s="96">
        <v>476</v>
      </c>
      <c r="O440" s="97" t="s">
        <v>378</v>
      </c>
      <c r="P440" s="98">
        <v>12</v>
      </c>
    </row>
    <row r="441" spans="13:16" ht="12.75" hidden="1">
      <c r="M441" s="105">
        <v>4939</v>
      </c>
      <c r="N441" s="96">
        <v>477</v>
      </c>
      <c r="O441" s="97" t="s">
        <v>1048</v>
      </c>
      <c r="P441" s="98">
        <v>3</v>
      </c>
    </row>
    <row r="442" spans="13:16" ht="12.75" hidden="1">
      <c r="M442" s="105">
        <v>4941</v>
      </c>
      <c r="N442" s="96">
        <v>478</v>
      </c>
      <c r="O442" s="97" t="s">
        <v>1365</v>
      </c>
      <c r="P442" s="98">
        <v>7</v>
      </c>
    </row>
    <row r="443" spans="13:16" ht="12.75" hidden="1">
      <c r="M443" s="105">
        <v>4942</v>
      </c>
      <c r="N443" s="96">
        <v>480</v>
      </c>
      <c r="O443" s="97" t="s">
        <v>1076</v>
      </c>
      <c r="P443" s="98">
        <v>7</v>
      </c>
    </row>
    <row r="444" spans="13:16" ht="12.75" hidden="1">
      <c r="M444" s="105">
        <v>4950</v>
      </c>
      <c r="N444" s="96">
        <v>481</v>
      </c>
      <c r="O444" s="97" t="s">
        <v>1025</v>
      </c>
      <c r="P444" s="98">
        <v>2</v>
      </c>
    </row>
    <row r="445" spans="13:16" ht="12.75" hidden="1">
      <c r="M445" s="105">
        <v>5010</v>
      </c>
      <c r="N445" s="96">
        <v>483</v>
      </c>
      <c r="O445" s="97" t="s">
        <v>1077</v>
      </c>
      <c r="P445" s="98">
        <v>7</v>
      </c>
    </row>
    <row r="446" spans="13:16" ht="12.75" hidden="1">
      <c r="M446" s="105">
        <v>5020</v>
      </c>
      <c r="N446" s="96">
        <v>484</v>
      </c>
      <c r="O446" s="97" t="s">
        <v>87</v>
      </c>
      <c r="P446" s="98">
        <v>5</v>
      </c>
    </row>
    <row r="447" spans="13:16" ht="12.75" hidden="1">
      <c r="M447" s="105">
        <v>5030</v>
      </c>
      <c r="N447" s="96">
        <v>485</v>
      </c>
      <c r="O447" s="97" t="s">
        <v>169</v>
      </c>
      <c r="P447" s="98">
        <v>14</v>
      </c>
    </row>
    <row r="448" spans="13:16" ht="12.75" hidden="1">
      <c r="M448" s="105">
        <v>5040</v>
      </c>
      <c r="N448" s="96">
        <v>486</v>
      </c>
      <c r="O448" s="97" t="s">
        <v>88</v>
      </c>
      <c r="P448" s="98">
        <v>5</v>
      </c>
    </row>
    <row r="449" spans="13:16" ht="12.75" hidden="1">
      <c r="M449" s="105">
        <v>5110</v>
      </c>
      <c r="N449" s="96">
        <v>487</v>
      </c>
      <c r="O449" s="97" t="s">
        <v>1109</v>
      </c>
      <c r="P449" s="98">
        <v>16</v>
      </c>
    </row>
    <row r="450" spans="13:16" ht="12.75" hidden="1">
      <c r="M450" s="105">
        <v>5121</v>
      </c>
      <c r="N450" s="96">
        <v>488</v>
      </c>
      <c r="O450" s="97" t="s">
        <v>1168</v>
      </c>
      <c r="P450" s="98">
        <v>8</v>
      </c>
    </row>
    <row r="451" spans="13:16" ht="12.75" hidden="1">
      <c r="M451" s="105">
        <v>5122</v>
      </c>
      <c r="N451" s="96">
        <v>489</v>
      </c>
      <c r="O451" s="97" t="s">
        <v>410</v>
      </c>
      <c r="P451" s="98">
        <v>13</v>
      </c>
    </row>
    <row r="452" spans="13:16" ht="12.75" hidden="1">
      <c r="M452" s="105">
        <v>5210</v>
      </c>
      <c r="N452" s="96">
        <v>490</v>
      </c>
      <c r="O452" s="97" t="s">
        <v>1346</v>
      </c>
      <c r="P452" s="98">
        <v>6</v>
      </c>
    </row>
    <row r="453" spans="13:16" ht="12.75" hidden="1">
      <c r="M453" s="105">
        <v>5221</v>
      </c>
      <c r="N453" s="96">
        <v>491</v>
      </c>
      <c r="O453" s="97" t="s">
        <v>1197</v>
      </c>
      <c r="P453" s="98">
        <v>10</v>
      </c>
    </row>
    <row r="454" spans="13:16" ht="12.75" hidden="1">
      <c r="M454" s="105">
        <v>5222</v>
      </c>
      <c r="N454" s="96">
        <v>492</v>
      </c>
      <c r="O454" s="97" t="s">
        <v>344</v>
      </c>
      <c r="P454" s="98">
        <v>17</v>
      </c>
    </row>
    <row r="455" spans="13:16" ht="12.75" hidden="1">
      <c r="M455" s="105">
        <v>5223</v>
      </c>
      <c r="N455" s="96">
        <v>493</v>
      </c>
      <c r="O455" s="97" t="s">
        <v>89</v>
      </c>
      <c r="P455" s="98">
        <v>5</v>
      </c>
    </row>
    <row r="456" spans="13:16" ht="12.75" hidden="1">
      <c r="M456" s="105">
        <v>5224</v>
      </c>
      <c r="N456" s="96">
        <v>494</v>
      </c>
      <c r="O456" s="97" t="s">
        <v>170</v>
      </c>
      <c r="P456" s="98">
        <v>14</v>
      </c>
    </row>
    <row r="457" spans="13:16" ht="12.75" hidden="1">
      <c r="M457" s="105">
        <v>5229</v>
      </c>
      <c r="N457" s="96">
        <v>495</v>
      </c>
      <c r="O457" s="97" t="s">
        <v>1169</v>
      </c>
      <c r="P457" s="98">
        <v>8</v>
      </c>
    </row>
    <row r="458" spans="13:16" ht="12.75" hidden="1">
      <c r="M458" s="105">
        <v>5310</v>
      </c>
      <c r="N458" s="96">
        <v>497</v>
      </c>
      <c r="O458" s="97" t="s">
        <v>1482</v>
      </c>
      <c r="P458" s="98">
        <v>18</v>
      </c>
    </row>
    <row r="459" spans="13:16" ht="12.75" hidden="1">
      <c r="M459" s="105">
        <v>5320</v>
      </c>
      <c r="N459" s="96">
        <v>498</v>
      </c>
      <c r="O459" s="97" t="s">
        <v>1483</v>
      </c>
      <c r="P459" s="98">
        <v>18</v>
      </c>
    </row>
    <row r="460" spans="13:16" ht="12.75" hidden="1">
      <c r="M460" s="105">
        <v>5510</v>
      </c>
      <c r="N460" s="96">
        <v>499</v>
      </c>
      <c r="O460" s="97" t="s">
        <v>1198</v>
      </c>
      <c r="P460" s="98">
        <v>10</v>
      </c>
    </row>
    <row r="461" spans="13:16" ht="12.75" hidden="1">
      <c r="M461" s="105">
        <v>5520</v>
      </c>
      <c r="N461" s="96">
        <v>500</v>
      </c>
      <c r="O461" s="97" t="s">
        <v>465</v>
      </c>
      <c r="P461" s="98">
        <v>15</v>
      </c>
    </row>
    <row r="462" spans="13:16" ht="12.75" hidden="1">
      <c r="M462" s="105">
        <v>5530</v>
      </c>
      <c r="N462" s="96">
        <v>502</v>
      </c>
      <c r="O462" s="97" t="s">
        <v>1484</v>
      </c>
      <c r="P462" s="98">
        <v>18</v>
      </c>
    </row>
    <row r="463" spans="13:16" ht="12.75" hidden="1">
      <c r="M463" s="105">
        <v>5590</v>
      </c>
      <c r="N463" s="96">
        <v>503</v>
      </c>
      <c r="O463" s="97" t="s">
        <v>1068</v>
      </c>
      <c r="P463" s="98">
        <v>4</v>
      </c>
    </row>
    <row r="464" spans="13:16" ht="12.75" hidden="1">
      <c r="M464" s="105">
        <v>5610</v>
      </c>
      <c r="N464" s="96">
        <v>504</v>
      </c>
      <c r="O464" s="97" t="s">
        <v>314</v>
      </c>
      <c r="P464" s="98">
        <v>20</v>
      </c>
    </row>
    <row r="465" spans="13:16" ht="12.75" hidden="1">
      <c r="M465" s="105">
        <v>5621</v>
      </c>
      <c r="N465" s="96">
        <v>505</v>
      </c>
      <c r="O465" s="97" t="s">
        <v>1111</v>
      </c>
      <c r="P465" s="98">
        <v>16</v>
      </c>
    </row>
    <row r="466" spans="13:16" ht="12.75" hidden="1">
      <c r="M466" s="105">
        <v>5629</v>
      </c>
      <c r="N466" s="96">
        <v>506</v>
      </c>
      <c r="O466" s="97" t="s">
        <v>379</v>
      </c>
      <c r="P466" s="98">
        <v>12</v>
      </c>
    </row>
    <row r="467" spans="13:16" ht="12.75" hidden="1">
      <c r="M467" s="105">
        <v>5630</v>
      </c>
      <c r="N467" s="96">
        <v>507</v>
      </c>
      <c r="O467" s="97" t="s">
        <v>1170</v>
      </c>
      <c r="P467" s="98">
        <v>8</v>
      </c>
    </row>
    <row r="468" spans="13:16" ht="12.75" hidden="1">
      <c r="M468" s="105">
        <v>5811</v>
      </c>
      <c r="N468" s="96">
        <v>508</v>
      </c>
      <c r="O468" s="97" t="s">
        <v>995</v>
      </c>
      <c r="P468" s="98">
        <v>1</v>
      </c>
    </row>
    <row r="469" spans="13:16" ht="12.75" hidden="1">
      <c r="M469" s="105">
        <v>5812</v>
      </c>
      <c r="N469" s="96">
        <v>509</v>
      </c>
      <c r="O469" s="97" t="s">
        <v>1171</v>
      </c>
      <c r="P469" s="98">
        <v>8</v>
      </c>
    </row>
    <row r="470" spans="13:16" ht="12.75" hidden="1">
      <c r="M470" s="105">
        <v>5813</v>
      </c>
      <c r="N470" s="96">
        <v>510</v>
      </c>
      <c r="O470" s="97" t="s">
        <v>1033</v>
      </c>
      <c r="P470" s="98">
        <v>3</v>
      </c>
    </row>
    <row r="471" spans="13:16" ht="12.75" hidden="1">
      <c r="M471" s="105">
        <v>5814</v>
      </c>
      <c r="N471" s="96">
        <v>511</v>
      </c>
      <c r="O471" s="97" t="s">
        <v>345</v>
      </c>
      <c r="P471" s="98">
        <v>17</v>
      </c>
    </row>
    <row r="472" spans="13:16" ht="12.75" hidden="1">
      <c r="M472" s="105">
        <v>5819</v>
      </c>
      <c r="N472" s="96">
        <v>512</v>
      </c>
      <c r="O472" s="97" t="s">
        <v>1183</v>
      </c>
      <c r="P472" s="98">
        <v>9</v>
      </c>
    </row>
    <row r="473" spans="13:16" ht="12.75" hidden="1">
      <c r="M473" s="105">
        <v>5821</v>
      </c>
      <c r="N473" s="96">
        <v>513</v>
      </c>
      <c r="O473" s="97" t="s">
        <v>346</v>
      </c>
      <c r="P473" s="98">
        <v>17</v>
      </c>
    </row>
    <row r="474" spans="13:16" ht="12.75" hidden="1">
      <c r="M474" s="105">
        <v>5829</v>
      </c>
      <c r="N474" s="96">
        <v>514</v>
      </c>
      <c r="O474" s="97" t="s">
        <v>380</v>
      </c>
      <c r="P474" s="98">
        <v>12</v>
      </c>
    </row>
    <row r="475" spans="13:16" ht="12.75" hidden="1">
      <c r="M475" s="105">
        <v>5911</v>
      </c>
      <c r="N475" s="96">
        <v>516</v>
      </c>
      <c r="O475" s="97" t="s">
        <v>1485</v>
      </c>
      <c r="P475" s="98">
        <v>18</v>
      </c>
    </row>
    <row r="476" spans="13:16" ht="12.75" hidden="1">
      <c r="M476" s="105">
        <v>5912</v>
      </c>
      <c r="N476" s="96">
        <v>517</v>
      </c>
      <c r="O476" s="97" t="s">
        <v>171</v>
      </c>
      <c r="P476" s="98">
        <v>14</v>
      </c>
    </row>
    <row r="477" spans="13:16" ht="12.75" hidden="1">
      <c r="M477" s="105">
        <v>5913</v>
      </c>
      <c r="N477" s="96">
        <v>518</v>
      </c>
      <c r="O477" s="97" t="s">
        <v>1112</v>
      </c>
      <c r="P477" s="98">
        <v>16</v>
      </c>
    </row>
    <row r="478" spans="13:16" ht="12.75" hidden="1">
      <c r="M478" s="105">
        <v>5914</v>
      </c>
      <c r="N478" s="96">
        <v>519</v>
      </c>
      <c r="O478" s="97" t="s">
        <v>1026</v>
      </c>
      <c r="P478" s="98">
        <v>2</v>
      </c>
    </row>
    <row r="479" spans="13:16" ht="12.75" hidden="1">
      <c r="M479" s="105">
        <v>5920</v>
      </c>
      <c r="N479" s="96">
        <v>520</v>
      </c>
      <c r="O479" s="97" t="s">
        <v>411</v>
      </c>
      <c r="P479" s="98">
        <v>13</v>
      </c>
    </row>
    <row r="480" spans="13:16" ht="12.75" hidden="1">
      <c r="M480" s="105">
        <v>6010</v>
      </c>
      <c r="N480" s="96">
        <v>521</v>
      </c>
      <c r="O480" s="97" t="s">
        <v>1027</v>
      </c>
      <c r="P480" s="98">
        <v>2</v>
      </c>
    </row>
    <row r="481" spans="13:16" ht="12.75" hidden="1">
      <c r="M481" s="105">
        <v>6020</v>
      </c>
      <c r="N481" s="96">
        <v>522</v>
      </c>
      <c r="O481" s="97" t="s">
        <v>348</v>
      </c>
      <c r="P481" s="98">
        <v>17</v>
      </c>
    </row>
    <row r="482" spans="13:16" ht="12.75" hidden="1">
      <c r="M482" s="105">
        <v>6110</v>
      </c>
      <c r="N482" s="96">
        <v>523</v>
      </c>
      <c r="O482" s="97" t="s">
        <v>1522</v>
      </c>
      <c r="P482" s="98">
        <v>19</v>
      </c>
    </row>
    <row r="483" spans="13:16" ht="12.75" hidden="1">
      <c r="M483" s="105">
        <v>6120</v>
      </c>
      <c r="N483" s="96">
        <v>524</v>
      </c>
      <c r="O483" s="97" t="s">
        <v>1199</v>
      </c>
      <c r="P483" s="98">
        <v>10</v>
      </c>
    </row>
    <row r="484" spans="13:16" ht="12.75" hidden="1">
      <c r="M484" s="105">
        <v>6130</v>
      </c>
      <c r="N484" s="96">
        <v>525</v>
      </c>
      <c r="O484" s="97" t="s">
        <v>412</v>
      </c>
      <c r="P484" s="98">
        <v>13</v>
      </c>
    </row>
    <row r="485" spans="13:16" ht="12.75" hidden="1">
      <c r="M485" s="105">
        <v>6190</v>
      </c>
      <c r="N485" s="96">
        <v>526</v>
      </c>
      <c r="O485" s="97" t="s">
        <v>1028</v>
      </c>
      <c r="P485" s="98">
        <v>2</v>
      </c>
    </row>
    <row r="486" spans="13:16" ht="12.75" hidden="1">
      <c r="M486" s="105">
        <v>6201</v>
      </c>
      <c r="N486" s="96">
        <v>527</v>
      </c>
      <c r="O486" s="97" t="s">
        <v>1029</v>
      </c>
      <c r="P486" s="98">
        <v>2</v>
      </c>
    </row>
    <row r="487" spans="13:16" ht="12.75" hidden="1">
      <c r="M487" s="105">
        <v>6202</v>
      </c>
      <c r="N487" s="96">
        <v>528</v>
      </c>
      <c r="O487" s="97" t="s">
        <v>349</v>
      </c>
      <c r="P487" s="98">
        <v>17</v>
      </c>
    </row>
    <row r="488" spans="13:16" ht="12.75" hidden="1">
      <c r="M488" s="105">
        <v>6203</v>
      </c>
      <c r="N488" s="96">
        <v>530</v>
      </c>
      <c r="O488" s="97" t="s">
        <v>1069</v>
      </c>
      <c r="P488" s="98">
        <v>4</v>
      </c>
    </row>
    <row r="489" spans="13:16" ht="12.75" hidden="1">
      <c r="M489" s="105">
        <v>6209</v>
      </c>
      <c r="N489" s="96">
        <v>531</v>
      </c>
      <c r="O489" s="97" t="s">
        <v>1486</v>
      </c>
      <c r="P489" s="98">
        <v>18</v>
      </c>
    </row>
    <row r="490" spans="13:16" ht="12.75" hidden="1">
      <c r="M490" s="105">
        <v>6311</v>
      </c>
      <c r="N490" s="96">
        <v>533</v>
      </c>
      <c r="O490" s="97" t="s">
        <v>978</v>
      </c>
      <c r="P490" s="98">
        <v>1</v>
      </c>
    </row>
    <row r="491" spans="13:16" ht="12.75" hidden="1">
      <c r="M491" s="105">
        <v>6312</v>
      </c>
      <c r="N491" s="96">
        <v>534</v>
      </c>
      <c r="O491" s="97" t="s">
        <v>1113</v>
      </c>
      <c r="P491" s="98">
        <v>16</v>
      </c>
    </row>
    <row r="492" spans="13:16" ht="12.75" hidden="1">
      <c r="M492" s="105">
        <v>6391</v>
      </c>
      <c r="N492" s="96">
        <v>535</v>
      </c>
      <c r="O492" s="97" t="s">
        <v>1102</v>
      </c>
      <c r="P492" s="98">
        <v>16</v>
      </c>
    </row>
    <row r="493" spans="13:16" ht="12.75" hidden="1">
      <c r="M493" s="105">
        <v>6399</v>
      </c>
      <c r="N493" s="96">
        <v>536</v>
      </c>
      <c r="O493" s="97" t="s">
        <v>988</v>
      </c>
      <c r="P493" s="98">
        <v>1</v>
      </c>
    </row>
    <row r="494" spans="13:16" ht="12.75" hidden="1">
      <c r="M494" s="105">
        <v>6411</v>
      </c>
      <c r="N494" s="96">
        <v>537</v>
      </c>
      <c r="O494" s="97" t="s">
        <v>391</v>
      </c>
      <c r="P494" s="98">
        <v>13</v>
      </c>
    </row>
    <row r="495" spans="13:16" ht="12.75" hidden="1">
      <c r="M495" s="105">
        <v>6419</v>
      </c>
      <c r="N495" s="96">
        <v>538</v>
      </c>
      <c r="O495" s="97" t="s">
        <v>1092</v>
      </c>
      <c r="P495" s="98">
        <v>8</v>
      </c>
    </row>
    <row r="496" spans="13:16" ht="12.75" hidden="1">
      <c r="M496" s="105">
        <v>6420</v>
      </c>
      <c r="N496" s="96">
        <v>539</v>
      </c>
      <c r="O496" s="97" t="s">
        <v>982</v>
      </c>
      <c r="P496" s="98">
        <v>1</v>
      </c>
    </row>
    <row r="497" spans="13:16" ht="12.75" hidden="1">
      <c r="M497" s="105">
        <v>6430</v>
      </c>
      <c r="N497" s="96">
        <v>540</v>
      </c>
      <c r="O497" s="97" t="s">
        <v>997</v>
      </c>
      <c r="P497" s="98">
        <v>1</v>
      </c>
    </row>
    <row r="498" spans="13:16" ht="12.75" hidden="1">
      <c r="M498" s="105">
        <v>6491</v>
      </c>
      <c r="N498" s="96">
        <v>541</v>
      </c>
      <c r="O498" s="97" t="s">
        <v>994</v>
      </c>
      <c r="P498" s="98">
        <v>1</v>
      </c>
    </row>
    <row r="499" spans="13:16" ht="12.75" hidden="1">
      <c r="M499" s="105">
        <v>6492</v>
      </c>
      <c r="N499" s="96">
        <v>542</v>
      </c>
      <c r="O499" s="97" t="s">
        <v>983</v>
      </c>
      <c r="P499" s="98">
        <v>1</v>
      </c>
    </row>
    <row r="500" spans="13:16" ht="12.75" hidden="1">
      <c r="M500" s="105">
        <v>6499</v>
      </c>
      <c r="N500" s="96">
        <v>543</v>
      </c>
      <c r="O500" s="97" t="s">
        <v>996</v>
      </c>
      <c r="P500" s="98">
        <v>1</v>
      </c>
    </row>
    <row r="501" spans="13:16" ht="12.75" hidden="1">
      <c r="M501" s="105">
        <v>6511</v>
      </c>
      <c r="N501" s="96">
        <v>544</v>
      </c>
      <c r="O501" s="97" t="s">
        <v>985</v>
      </c>
      <c r="P501" s="98">
        <v>1</v>
      </c>
    </row>
    <row r="502" spans="13:16" ht="12.75" hidden="1">
      <c r="M502" s="105">
        <v>6512</v>
      </c>
      <c r="N502" s="96">
        <v>545</v>
      </c>
      <c r="O502" s="97" t="s">
        <v>979</v>
      </c>
      <c r="P502" s="98">
        <v>1</v>
      </c>
    </row>
    <row r="503" spans="13:16" ht="12.75" hidden="1">
      <c r="M503" s="105">
        <v>6520</v>
      </c>
      <c r="N503" s="96">
        <v>547</v>
      </c>
      <c r="O503" s="97" t="s">
        <v>964</v>
      </c>
      <c r="P503" s="98">
        <v>1</v>
      </c>
    </row>
    <row r="504" spans="13:16" ht="12.75" hidden="1">
      <c r="M504" s="105">
        <v>6530</v>
      </c>
      <c r="N504" s="96">
        <v>548</v>
      </c>
      <c r="O504" s="97" t="s">
        <v>981</v>
      </c>
      <c r="P504" s="98">
        <v>1</v>
      </c>
    </row>
    <row r="505" spans="13:16" ht="12.75" hidden="1">
      <c r="M505" s="105">
        <v>6611</v>
      </c>
      <c r="N505" s="96">
        <v>549</v>
      </c>
      <c r="O505" s="97" t="s">
        <v>968</v>
      </c>
      <c r="P505" s="98">
        <v>1</v>
      </c>
    </row>
    <row r="506" spans="13:16" ht="12.75" hidden="1">
      <c r="M506" s="105">
        <v>6612</v>
      </c>
      <c r="N506" s="96">
        <v>550</v>
      </c>
      <c r="O506" s="97" t="s">
        <v>963</v>
      </c>
      <c r="P506" s="98">
        <v>1</v>
      </c>
    </row>
    <row r="507" spans="13:16" ht="12.75" hidden="1">
      <c r="M507" s="105">
        <v>6619</v>
      </c>
      <c r="N507" s="96">
        <v>551</v>
      </c>
      <c r="O507" s="97" t="s">
        <v>991</v>
      </c>
      <c r="P507" s="98">
        <v>1</v>
      </c>
    </row>
    <row r="508" spans="13:16" ht="12.75" hidden="1">
      <c r="M508" s="105">
        <v>6621</v>
      </c>
      <c r="N508" s="96">
        <v>552</v>
      </c>
      <c r="O508" s="97" t="s">
        <v>1006</v>
      </c>
      <c r="P508" s="98">
        <v>2</v>
      </c>
    </row>
    <row r="509" spans="13:16" ht="12.75" hidden="1">
      <c r="M509" s="105">
        <v>6622</v>
      </c>
      <c r="N509" s="96">
        <v>553</v>
      </c>
      <c r="O509" s="97" t="s">
        <v>1012</v>
      </c>
      <c r="P509" s="98">
        <v>2</v>
      </c>
    </row>
    <row r="510" spans="13:16" ht="12.75" hidden="1">
      <c r="M510" s="105">
        <v>6629</v>
      </c>
      <c r="N510" s="96">
        <v>554</v>
      </c>
      <c r="O510" s="97" t="s">
        <v>1017</v>
      </c>
      <c r="P510" s="98">
        <v>2</v>
      </c>
    </row>
    <row r="511" spans="13:16" ht="12.75" hidden="1">
      <c r="M511" s="105">
        <v>6630</v>
      </c>
      <c r="N511" s="96">
        <v>555</v>
      </c>
      <c r="O511" s="97" t="s">
        <v>1040</v>
      </c>
      <c r="P511" s="98">
        <v>3</v>
      </c>
    </row>
    <row r="512" spans="13:16" ht="12.75" hidden="1">
      <c r="M512" s="105">
        <v>6810</v>
      </c>
      <c r="N512" s="96">
        <v>556</v>
      </c>
      <c r="O512" s="97" t="s">
        <v>1064</v>
      </c>
      <c r="P512" s="98">
        <v>4</v>
      </c>
    </row>
    <row r="513" spans="13:16" ht="12.75" hidden="1">
      <c r="M513" s="105">
        <v>6820</v>
      </c>
      <c r="N513" s="96">
        <v>557</v>
      </c>
      <c r="O513" s="97" t="s">
        <v>1067</v>
      </c>
      <c r="P513" s="98">
        <v>4</v>
      </c>
    </row>
    <row r="514" spans="13:16" ht="12.75" hidden="1">
      <c r="M514" s="105">
        <v>6831</v>
      </c>
      <c r="N514" s="96">
        <v>558</v>
      </c>
      <c r="O514" s="97" t="s">
        <v>86</v>
      </c>
      <c r="P514" s="98">
        <v>5</v>
      </c>
    </row>
    <row r="515" spans="13:16" ht="12.75" hidden="1">
      <c r="M515" s="105">
        <v>6832</v>
      </c>
      <c r="N515" s="96">
        <v>559</v>
      </c>
      <c r="O515" s="97" t="s">
        <v>96</v>
      </c>
      <c r="P515" s="98">
        <v>6</v>
      </c>
    </row>
    <row r="516" spans="13:16" ht="12.75" hidden="1">
      <c r="M516" s="105">
        <v>6910</v>
      </c>
      <c r="N516" s="96">
        <v>560</v>
      </c>
      <c r="O516" s="97" t="s">
        <v>97</v>
      </c>
      <c r="P516" s="98">
        <v>6</v>
      </c>
    </row>
    <row r="517" spans="13:16" ht="12.75" hidden="1">
      <c r="M517" s="105">
        <v>6920</v>
      </c>
      <c r="N517" s="96">
        <v>561</v>
      </c>
      <c r="O517" s="97" t="s">
        <v>106</v>
      </c>
      <c r="P517" s="98">
        <v>6</v>
      </c>
    </row>
    <row r="518" spans="13:16" ht="12.75" hidden="1">
      <c r="M518" s="105">
        <v>7010</v>
      </c>
      <c r="N518" s="96">
        <v>562</v>
      </c>
      <c r="O518" s="97" t="s">
        <v>1361</v>
      </c>
      <c r="P518" s="98">
        <v>7</v>
      </c>
    </row>
    <row r="519" spans="13:16" ht="12.75" hidden="1">
      <c r="M519" s="105">
        <v>7021</v>
      </c>
      <c r="N519" s="96">
        <v>564</v>
      </c>
      <c r="O519" s="97" t="s">
        <v>1363</v>
      </c>
      <c r="P519" s="98">
        <v>7</v>
      </c>
    </row>
    <row r="520" spans="13:16" ht="12.75" hidden="1">
      <c r="M520" s="105">
        <v>7022</v>
      </c>
      <c r="N520" s="96">
        <v>565</v>
      </c>
      <c r="O520" s="97" t="s">
        <v>1075</v>
      </c>
      <c r="P520" s="98">
        <v>7</v>
      </c>
    </row>
    <row r="521" spans="13:16" ht="12.75" hidden="1">
      <c r="M521" s="105">
        <v>7111</v>
      </c>
      <c r="N521" s="96">
        <v>566</v>
      </c>
      <c r="O521" s="97" t="s">
        <v>1078</v>
      </c>
      <c r="P521" s="98">
        <v>7</v>
      </c>
    </row>
    <row r="522" spans="13:16" ht="12.75" hidden="1">
      <c r="M522" s="105">
        <v>7112</v>
      </c>
      <c r="N522" s="96">
        <v>567</v>
      </c>
      <c r="O522" s="97" t="s">
        <v>1212</v>
      </c>
      <c r="P522" s="98">
        <v>12</v>
      </c>
    </row>
    <row r="523" spans="13:16" ht="12.75" hidden="1">
      <c r="M523" s="105">
        <v>7120</v>
      </c>
      <c r="N523" s="96">
        <v>568</v>
      </c>
      <c r="O523" s="97" t="s">
        <v>1216</v>
      </c>
      <c r="P523" s="98">
        <v>12</v>
      </c>
    </row>
    <row r="524" spans="13:16" ht="12.75" hidden="1">
      <c r="M524" s="105">
        <v>7211</v>
      </c>
      <c r="N524" s="96">
        <v>569</v>
      </c>
      <c r="O524" s="97" t="s">
        <v>1218</v>
      </c>
      <c r="P524" s="98">
        <v>12</v>
      </c>
    </row>
    <row r="525" spans="13:16" ht="12.75" hidden="1">
      <c r="M525" s="105">
        <v>7219</v>
      </c>
      <c r="N525" s="96">
        <v>570</v>
      </c>
      <c r="O525" s="97" t="s">
        <v>373</v>
      </c>
      <c r="P525" s="98">
        <v>12</v>
      </c>
    </row>
    <row r="526" spans="13:16" ht="12.75" hidden="1">
      <c r="M526" s="105">
        <v>7220</v>
      </c>
      <c r="N526" s="96">
        <v>571</v>
      </c>
      <c r="O526" s="97" t="s">
        <v>384</v>
      </c>
      <c r="P526" s="98">
        <v>13</v>
      </c>
    </row>
    <row r="527" spans="13:16" ht="12.75" hidden="1">
      <c r="M527" s="105">
        <v>7311</v>
      </c>
      <c r="N527" s="96">
        <v>572</v>
      </c>
      <c r="O527" s="97" t="s">
        <v>388</v>
      </c>
      <c r="P527" s="98">
        <v>13</v>
      </c>
    </row>
    <row r="528" spans="13:16" ht="12.75" hidden="1">
      <c r="M528" s="105">
        <v>7312</v>
      </c>
      <c r="N528" s="96">
        <v>573</v>
      </c>
      <c r="O528" s="97" t="s">
        <v>399</v>
      </c>
      <c r="P528" s="98">
        <v>13</v>
      </c>
    </row>
    <row r="529" spans="13:16" ht="12.75" hidden="1">
      <c r="M529" s="105">
        <v>7320</v>
      </c>
      <c r="N529" s="96">
        <v>574</v>
      </c>
      <c r="O529" s="97" t="s">
        <v>401</v>
      </c>
      <c r="P529" s="98">
        <v>13</v>
      </c>
    </row>
    <row r="530" spans="13:16" ht="12.75" hidden="1">
      <c r="M530" s="105">
        <v>7410</v>
      </c>
      <c r="N530" s="96">
        <v>575</v>
      </c>
      <c r="O530" s="97" t="s">
        <v>409</v>
      </c>
      <c r="P530" s="98">
        <v>13</v>
      </c>
    </row>
    <row r="531" spans="13:16" ht="12.75" hidden="1">
      <c r="M531" s="105">
        <v>7420</v>
      </c>
      <c r="N531" s="96">
        <v>576</v>
      </c>
      <c r="O531" s="97" t="s">
        <v>421</v>
      </c>
      <c r="P531" s="98">
        <v>14</v>
      </c>
    </row>
    <row r="532" spans="13:16" ht="12.75" hidden="1">
      <c r="M532" s="105">
        <v>7430</v>
      </c>
      <c r="N532" s="96">
        <v>578</v>
      </c>
      <c r="O532" s="97" t="s">
        <v>436</v>
      </c>
      <c r="P532" s="98">
        <v>14</v>
      </c>
    </row>
    <row r="533" spans="13:16" ht="12.75" hidden="1">
      <c r="M533" s="105">
        <v>7490</v>
      </c>
      <c r="N533" s="96">
        <v>579</v>
      </c>
      <c r="O533" s="97" t="s">
        <v>172</v>
      </c>
      <c r="P533" s="98">
        <v>14</v>
      </c>
    </row>
    <row r="534" spans="13:16" ht="12.75" hidden="1">
      <c r="M534" s="105">
        <v>7500</v>
      </c>
      <c r="N534" s="96">
        <v>581</v>
      </c>
      <c r="O534" s="97" t="s">
        <v>456</v>
      </c>
      <c r="P534" s="98">
        <v>15</v>
      </c>
    </row>
    <row r="535" spans="13:16" ht="12.75" hidden="1">
      <c r="M535" s="105">
        <v>7711</v>
      </c>
      <c r="N535" s="96">
        <v>582</v>
      </c>
      <c r="O535" s="97" t="s">
        <v>459</v>
      </c>
      <c r="P535" s="98">
        <v>15</v>
      </c>
    </row>
    <row r="536" spans="13:16" ht="12.75" hidden="1">
      <c r="M536" s="105">
        <v>7712</v>
      </c>
      <c r="N536" s="96">
        <v>583</v>
      </c>
      <c r="O536" s="97" t="s">
        <v>401</v>
      </c>
      <c r="P536" s="98">
        <v>16</v>
      </c>
    </row>
    <row r="537" spans="13:16" ht="12.75" hidden="1">
      <c r="M537" s="105">
        <v>7721</v>
      </c>
      <c r="N537" s="96">
        <v>584</v>
      </c>
      <c r="O537" s="97" t="s">
        <v>1110</v>
      </c>
      <c r="P537" s="98">
        <v>16</v>
      </c>
    </row>
    <row r="538" spans="13:16" ht="12.75" hidden="1">
      <c r="M538" s="105">
        <v>7722</v>
      </c>
      <c r="N538" s="96">
        <v>585</v>
      </c>
      <c r="O538" s="97" t="s">
        <v>1120</v>
      </c>
      <c r="P538" s="98">
        <v>17</v>
      </c>
    </row>
    <row r="539" spans="13:16" ht="12.75" hidden="1">
      <c r="M539" s="105">
        <v>7729</v>
      </c>
      <c r="N539" s="96">
        <v>586</v>
      </c>
      <c r="O539" s="97" t="s">
        <v>1129</v>
      </c>
      <c r="P539" s="98">
        <v>17</v>
      </c>
    </row>
    <row r="540" spans="13:16" ht="12.75" hidden="1">
      <c r="M540" s="105">
        <v>7731</v>
      </c>
      <c r="N540" s="96">
        <v>587</v>
      </c>
      <c r="O540" s="97" t="s">
        <v>1130</v>
      </c>
      <c r="P540" s="98">
        <v>17</v>
      </c>
    </row>
    <row r="541" spans="13:16" ht="12.75" hidden="1">
      <c r="M541" s="105">
        <v>7732</v>
      </c>
      <c r="N541" s="96">
        <v>588</v>
      </c>
      <c r="O541" s="97" t="s">
        <v>1137</v>
      </c>
      <c r="P541" s="98">
        <v>17</v>
      </c>
    </row>
    <row r="542" spans="13:16" ht="12.75" hidden="1">
      <c r="M542" s="105">
        <v>7733</v>
      </c>
      <c r="N542" s="96">
        <v>589</v>
      </c>
      <c r="O542" s="97" t="s">
        <v>1144</v>
      </c>
      <c r="P542" s="98">
        <v>17</v>
      </c>
    </row>
    <row r="543" spans="13:16" ht="12.75" hidden="1">
      <c r="M543" s="105">
        <v>7734</v>
      </c>
      <c r="N543" s="96">
        <v>590</v>
      </c>
      <c r="O543" s="97" t="s">
        <v>1145</v>
      </c>
      <c r="P543" s="98">
        <v>17</v>
      </c>
    </row>
    <row r="544" spans="13:16" ht="12.75" hidden="1">
      <c r="M544" s="105">
        <v>7735</v>
      </c>
      <c r="N544" s="96">
        <v>591</v>
      </c>
      <c r="O544" s="97" t="s">
        <v>1148</v>
      </c>
      <c r="P544" s="98">
        <v>17</v>
      </c>
    </row>
    <row r="545" spans="13:16" ht="12.75" hidden="1">
      <c r="M545" s="105">
        <v>7739</v>
      </c>
      <c r="N545" s="96">
        <v>592</v>
      </c>
      <c r="O545" s="97" t="s">
        <v>338</v>
      </c>
      <c r="P545" s="98">
        <v>17</v>
      </c>
    </row>
    <row r="546" spans="13:16" ht="12.75" hidden="1">
      <c r="M546" s="105">
        <v>7740</v>
      </c>
      <c r="N546" s="96">
        <v>593</v>
      </c>
      <c r="O546" s="97" t="s">
        <v>343</v>
      </c>
      <c r="P546" s="98">
        <v>17</v>
      </c>
    </row>
    <row r="547" spans="13:16" ht="12.75" hidden="1">
      <c r="M547" s="105">
        <v>7810</v>
      </c>
      <c r="N547" s="96">
        <v>595</v>
      </c>
      <c r="O547" s="97" t="s">
        <v>347</v>
      </c>
      <c r="P547" s="98">
        <v>17</v>
      </c>
    </row>
    <row r="548" spans="13:16" ht="12.75" hidden="1">
      <c r="M548" s="105">
        <v>7820</v>
      </c>
      <c r="N548" s="96">
        <v>596</v>
      </c>
      <c r="O548" s="97" t="s">
        <v>359</v>
      </c>
      <c r="P548" s="98">
        <v>18</v>
      </c>
    </row>
    <row r="549" spans="13:16" ht="12.75" hidden="1">
      <c r="M549" s="105">
        <v>7830</v>
      </c>
      <c r="N549" s="96">
        <v>597</v>
      </c>
      <c r="O549" s="97" t="s">
        <v>360</v>
      </c>
      <c r="P549" s="98">
        <v>18</v>
      </c>
    </row>
    <row r="550" spans="13:16" ht="12.75" hidden="1">
      <c r="M550" s="105">
        <v>7911</v>
      </c>
      <c r="N550" s="96">
        <v>598</v>
      </c>
      <c r="O550" s="97" t="s">
        <v>1488</v>
      </c>
      <c r="P550" s="98">
        <v>19</v>
      </c>
    </row>
    <row r="551" spans="13:16" ht="12.75" hidden="1">
      <c r="M551" s="105">
        <v>7912</v>
      </c>
      <c r="N551" s="96">
        <v>599</v>
      </c>
      <c r="O551" s="97" t="s">
        <v>1490</v>
      </c>
      <c r="P551" s="98">
        <v>19</v>
      </c>
    </row>
    <row r="552" spans="13:16" ht="12.75" hidden="1">
      <c r="M552" s="105">
        <v>7990</v>
      </c>
      <c r="N552" s="96">
        <v>600</v>
      </c>
      <c r="O552" s="97" t="s">
        <v>1495</v>
      </c>
      <c r="P552" s="98">
        <v>19</v>
      </c>
    </row>
    <row r="553" spans="13:16" ht="12.75" hidden="1">
      <c r="M553" s="105">
        <v>8010</v>
      </c>
      <c r="N553" s="96">
        <v>601</v>
      </c>
      <c r="O553" s="97" t="s">
        <v>1520</v>
      </c>
      <c r="P553" s="98">
        <v>19</v>
      </c>
    </row>
    <row r="554" spans="13:16" ht="12.75" hidden="1">
      <c r="M554" s="105">
        <v>8020</v>
      </c>
      <c r="N554" s="96">
        <v>602</v>
      </c>
      <c r="O554" s="97" t="s">
        <v>1523</v>
      </c>
      <c r="P554" s="98">
        <v>19</v>
      </c>
    </row>
    <row r="555" spans="13:16" ht="12.75" hidden="1">
      <c r="M555" s="105">
        <v>8030</v>
      </c>
      <c r="N555" s="96">
        <v>603</v>
      </c>
      <c r="O555" s="97" t="s">
        <v>1526</v>
      </c>
      <c r="P555" s="98">
        <v>20</v>
      </c>
    </row>
    <row r="556" spans="13:16" ht="12.75" hidden="1">
      <c r="M556" s="105">
        <v>8110</v>
      </c>
      <c r="N556" s="96">
        <v>604</v>
      </c>
      <c r="O556" s="97" t="s">
        <v>1532</v>
      </c>
      <c r="P556" s="98">
        <v>20</v>
      </c>
    </row>
    <row r="557" spans="13:16" ht="12.75" hidden="1">
      <c r="M557" s="105">
        <v>8121</v>
      </c>
      <c r="N557" s="96">
        <v>605</v>
      </c>
      <c r="O557" s="97" t="s">
        <v>304</v>
      </c>
      <c r="P557" s="98">
        <v>20</v>
      </c>
    </row>
    <row r="558" spans="13:16" ht="12.75" hidden="1">
      <c r="M558" s="105">
        <v>8122</v>
      </c>
      <c r="N558" s="96">
        <v>606</v>
      </c>
      <c r="O558" s="97" t="s">
        <v>308</v>
      </c>
      <c r="P558" s="98">
        <v>20</v>
      </c>
    </row>
    <row r="559" spans="13:16" ht="12.75" hidden="1">
      <c r="M559" s="105">
        <v>8129</v>
      </c>
      <c r="N559" s="96">
        <v>607</v>
      </c>
      <c r="O559" s="97" t="s">
        <v>309</v>
      </c>
      <c r="P559" s="98">
        <v>20</v>
      </c>
    </row>
    <row r="560" spans="13:16" ht="12.75" hidden="1">
      <c r="M560" s="105">
        <v>8130</v>
      </c>
      <c r="N560" s="96">
        <v>608</v>
      </c>
      <c r="O560" s="97" t="s">
        <v>312</v>
      </c>
      <c r="P560" s="98">
        <v>20</v>
      </c>
    </row>
    <row r="561" spans="13:16" ht="12.75" hidden="1">
      <c r="M561" s="105">
        <v>8211</v>
      </c>
      <c r="N561" s="96">
        <v>609</v>
      </c>
      <c r="O561" s="97" t="s">
        <v>431</v>
      </c>
      <c r="P561" s="98">
        <v>14</v>
      </c>
    </row>
    <row r="562" spans="13:16" ht="12.75" hidden="1">
      <c r="M562" s="105">
        <v>8219</v>
      </c>
      <c r="N562" s="96">
        <v>610</v>
      </c>
      <c r="O562" s="97" t="s">
        <v>333</v>
      </c>
      <c r="P562" s="98">
        <v>16</v>
      </c>
    </row>
    <row r="563" spans="13:16" ht="12.75" hidden="1">
      <c r="M563" s="105">
        <v>8220</v>
      </c>
      <c r="N563" s="96">
        <v>612</v>
      </c>
      <c r="O563" s="97" t="s">
        <v>334</v>
      </c>
      <c r="P563" s="98">
        <v>16</v>
      </c>
    </row>
    <row r="564" spans="13:16" ht="12.75" hidden="1">
      <c r="M564" s="105">
        <v>8230</v>
      </c>
      <c r="N564" s="96">
        <v>614</v>
      </c>
      <c r="O564" s="97" t="s">
        <v>448</v>
      </c>
      <c r="P564" s="98">
        <v>14</v>
      </c>
    </row>
    <row r="565" spans="13:16" ht="12.75" hidden="1">
      <c r="M565" s="105">
        <v>8291</v>
      </c>
      <c r="N565" s="96">
        <v>616</v>
      </c>
      <c r="O565" s="97" t="s">
        <v>108</v>
      </c>
      <c r="P565" s="98">
        <v>6</v>
      </c>
    </row>
    <row r="566" spans="13:16" ht="12.75" hidden="1">
      <c r="M566" s="105">
        <v>8292</v>
      </c>
      <c r="N566" s="96">
        <v>617</v>
      </c>
      <c r="O566" s="97" t="s">
        <v>455</v>
      </c>
      <c r="P566" s="98">
        <v>15</v>
      </c>
    </row>
    <row r="567" spans="13:16" ht="12.75" hidden="1">
      <c r="M567" s="105">
        <v>8299</v>
      </c>
      <c r="N567" s="96">
        <v>618</v>
      </c>
      <c r="O567" s="97" t="s">
        <v>971</v>
      </c>
      <c r="P567" s="98">
        <v>6</v>
      </c>
    </row>
    <row r="568" spans="13:16" ht="12.75" hidden="1">
      <c r="M568" s="105">
        <v>8411</v>
      </c>
      <c r="N568" s="96">
        <v>619</v>
      </c>
      <c r="O568" s="97" t="s">
        <v>1988</v>
      </c>
      <c r="P568" s="98">
        <v>18</v>
      </c>
    </row>
    <row r="569" spans="13:16" ht="12.75" hidden="1">
      <c r="M569" s="105">
        <v>8412</v>
      </c>
      <c r="N569" s="96">
        <v>620</v>
      </c>
      <c r="O569" s="97" t="s">
        <v>1989</v>
      </c>
      <c r="P569" s="98">
        <v>20</v>
      </c>
    </row>
    <row r="570" spans="13:16" ht="12.75" hidden="1">
      <c r="M570" s="105">
        <v>8413</v>
      </c>
      <c r="N570" s="96">
        <v>621</v>
      </c>
      <c r="O570" s="97" t="s">
        <v>1986</v>
      </c>
      <c r="P570" s="98">
        <v>15</v>
      </c>
    </row>
    <row r="571" spans="13:16" ht="12.75" hidden="1">
      <c r="M571" s="105">
        <v>8421</v>
      </c>
      <c r="N571" s="96">
        <v>622</v>
      </c>
      <c r="O571" s="97" t="s">
        <v>336</v>
      </c>
      <c r="P571" s="98">
        <v>13</v>
      </c>
    </row>
    <row r="572" spans="13:16" ht="12.75" hidden="1">
      <c r="M572" s="105">
        <v>8422</v>
      </c>
      <c r="N572" s="96">
        <v>623</v>
      </c>
      <c r="O572" s="97" t="s">
        <v>320</v>
      </c>
      <c r="P572" s="98">
        <v>4</v>
      </c>
    </row>
    <row r="573" spans="13:16" ht="12.75" hidden="1">
      <c r="M573" s="105">
        <v>8423</v>
      </c>
      <c r="N573" s="96">
        <v>624</v>
      </c>
      <c r="O573" s="97" t="s">
        <v>678</v>
      </c>
      <c r="P573" s="98">
        <v>8</v>
      </c>
    </row>
    <row r="574" spans="13:16" ht="12.75" hidden="1">
      <c r="M574" s="105">
        <v>8424</v>
      </c>
      <c r="N574" s="96">
        <v>625</v>
      </c>
      <c r="O574" s="97" t="s">
        <v>681</v>
      </c>
      <c r="P574" s="98">
        <v>13</v>
      </c>
    </row>
    <row r="575" spans="13:16" ht="12.75" hidden="1">
      <c r="M575" s="105">
        <v>8425</v>
      </c>
      <c r="N575" s="96">
        <v>626</v>
      </c>
      <c r="O575" s="97" t="s">
        <v>679</v>
      </c>
      <c r="P575" s="98">
        <v>15</v>
      </c>
    </row>
    <row r="576" spans="13:16" ht="12.75" hidden="1">
      <c r="M576" s="105">
        <v>8430</v>
      </c>
      <c r="N576" s="96">
        <v>628</v>
      </c>
      <c r="O576" s="97" t="s">
        <v>680</v>
      </c>
      <c r="P576" s="98">
        <v>16</v>
      </c>
    </row>
    <row r="577" spans="13:16" ht="12.75" hidden="1">
      <c r="M577" s="105">
        <v>8510</v>
      </c>
      <c r="N577" s="96">
        <v>629</v>
      </c>
      <c r="O577" s="97" t="s">
        <v>677</v>
      </c>
      <c r="P577" s="98">
        <v>18</v>
      </c>
    </row>
    <row r="578" spans="13:16" ht="12.75" hidden="1">
      <c r="M578" s="105">
        <v>8520</v>
      </c>
      <c r="N578" s="96">
        <v>631</v>
      </c>
      <c r="O578" s="97" t="s">
        <v>682</v>
      </c>
      <c r="P578" s="98">
        <v>18</v>
      </c>
    </row>
    <row r="579" spans="13:16" ht="12.75" hidden="1">
      <c r="M579" s="105">
        <v>8531</v>
      </c>
      <c r="N579" s="58">
        <v>710</v>
      </c>
      <c r="O579" s="58" t="s">
        <v>40</v>
      </c>
      <c r="P579" s="69">
        <v>1</v>
      </c>
    </row>
    <row r="580" ht="12.75" hidden="1">
      <c r="M580" s="105">
        <v>8532</v>
      </c>
    </row>
    <row r="581" ht="12.75" hidden="1">
      <c r="M581" s="105">
        <v>8541</v>
      </c>
    </row>
    <row r="582" ht="12.75" hidden="1">
      <c r="M582" s="105">
        <v>8542</v>
      </c>
    </row>
    <row r="583" ht="12.75" hidden="1">
      <c r="M583" s="105">
        <v>8551</v>
      </c>
    </row>
    <row r="584" ht="12.75" hidden="1">
      <c r="M584" s="105">
        <v>8552</v>
      </c>
    </row>
    <row r="585" ht="12.75" hidden="1">
      <c r="M585" s="105">
        <v>8553</v>
      </c>
    </row>
    <row r="586" ht="12.75" hidden="1">
      <c r="M586" s="105">
        <v>8559</v>
      </c>
    </row>
    <row r="587" ht="12.75" hidden="1">
      <c r="M587" s="105">
        <v>8560</v>
      </c>
    </row>
    <row r="588" ht="12.75" hidden="1">
      <c r="M588" s="105">
        <v>8610</v>
      </c>
    </row>
    <row r="589" ht="12.75" hidden="1">
      <c r="M589" s="105">
        <v>8621</v>
      </c>
    </row>
    <row r="590" ht="12.75" hidden="1">
      <c r="M590" s="105">
        <v>8622</v>
      </c>
    </row>
    <row r="591" ht="12.75" hidden="1">
      <c r="M591" s="105">
        <v>8623</v>
      </c>
    </row>
    <row r="592" ht="12.75" hidden="1">
      <c r="M592" s="105">
        <v>8690</v>
      </c>
    </row>
    <row r="593" ht="12.75" hidden="1">
      <c r="M593" s="105">
        <v>8710</v>
      </c>
    </row>
    <row r="594" ht="12.75" hidden="1">
      <c r="M594" s="105">
        <v>8720</v>
      </c>
    </row>
    <row r="595" ht="12.75" hidden="1">
      <c r="M595" s="105">
        <v>8730</v>
      </c>
    </row>
    <row r="596" ht="12.75" hidden="1">
      <c r="M596" s="105">
        <v>8790</v>
      </c>
    </row>
    <row r="597" ht="12.75" hidden="1">
      <c r="M597" s="105">
        <v>8810</v>
      </c>
    </row>
    <row r="598" ht="12.75" hidden="1">
      <c r="M598" s="105">
        <v>8891</v>
      </c>
    </row>
    <row r="599" ht="12.75" hidden="1">
      <c r="M599" s="105">
        <v>8899</v>
      </c>
    </row>
    <row r="600" ht="12.75" hidden="1">
      <c r="M600" s="105">
        <v>9001</v>
      </c>
    </row>
    <row r="601" ht="12.75" hidden="1">
      <c r="M601" s="105">
        <v>9002</v>
      </c>
    </row>
    <row r="602" ht="12.75" hidden="1">
      <c r="M602" s="105">
        <v>9003</v>
      </c>
    </row>
    <row r="603" ht="12.75" hidden="1">
      <c r="M603" s="105">
        <v>9004</v>
      </c>
    </row>
    <row r="604" ht="12.75" hidden="1">
      <c r="M604" s="105">
        <v>9101</v>
      </c>
    </row>
    <row r="605" ht="12.75" hidden="1">
      <c r="M605" s="105">
        <v>9102</v>
      </c>
    </row>
    <row r="606" ht="12.75" hidden="1">
      <c r="M606" s="105">
        <v>9103</v>
      </c>
    </row>
    <row r="607" ht="12.75" hidden="1">
      <c r="M607" s="105">
        <v>9104</v>
      </c>
    </row>
    <row r="608" ht="12.75" hidden="1">
      <c r="M608" s="105">
        <v>9200</v>
      </c>
    </row>
    <row r="609" ht="12.75" hidden="1">
      <c r="M609" s="105">
        <v>9311</v>
      </c>
    </row>
    <row r="610" ht="12.75" hidden="1">
      <c r="M610" s="105">
        <v>9312</v>
      </c>
    </row>
    <row r="611" ht="12.75" hidden="1">
      <c r="M611" s="105">
        <v>9313</v>
      </c>
    </row>
    <row r="612" ht="12.75" hidden="1">
      <c r="M612" s="105">
        <v>9319</v>
      </c>
    </row>
    <row r="613" ht="12.75" hidden="1">
      <c r="M613" s="105">
        <v>9321</v>
      </c>
    </row>
    <row r="614" ht="12.75" hidden="1">
      <c r="M614" s="105">
        <v>9329</v>
      </c>
    </row>
    <row r="615" ht="12.75" hidden="1">
      <c r="M615" s="105">
        <v>9411</v>
      </c>
    </row>
    <row r="616" ht="12.75" hidden="1">
      <c r="M616" s="105">
        <v>9412</v>
      </c>
    </row>
    <row r="617" ht="12.75" hidden="1">
      <c r="M617" s="105">
        <v>9420</v>
      </c>
    </row>
    <row r="618" ht="12.75" hidden="1">
      <c r="M618" s="105">
        <v>9491</v>
      </c>
    </row>
    <row r="619" ht="12.75" hidden="1">
      <c r="M619" s="105">
        <v>9492</v>
      </c>
    </row>
    <row r="620" ht="12.75" hidden="1">
      <c r="M620" s="105">
        <v>9499</v>
      </c>
    </row>
    <row r="621" ht="12.75" hidden="1">
      <c r="M621" s="105">
        <v>9511</v>
      </c>
    </row>
    <row r="622" ht="12.75" hidden="1">
      <c r="M622" s="105">
        <v>9512</v>
      </c>
    </row>
    <row r="623" ht="12.75" hidden="1">
      <c r="M623" s="105">
        <v>9521</v>
      </c>
    </row>
    <row r="624" ht="12.75" hidden="1">
      <c r="M624" s="105">
        <v>9522</v>
      </c>
    </row>
    <row r="625" ht="12.75" hidden="1">
      <c r="M625" s="105">
        <v>9523</v>
      </c>
    </row>
    <row r="626" ht="12.75" hidden="1">
      <c r="M626" s="105">
        <v>9524</v>
      </c>
    </row>
    <row r="627" ht="12.75" hidden="1">
      <c r="M627" s="105">
        <v>9525</v>
      </c>
    </row>
    <row r="628" ht="12.75" hidden="1">
      <c r="M628" s="105">
        <v>9529</v>
      </c>
    </row>
    <row r="629" ht="12.75" hidden="1">
      <c r="M629" s="105">
        <v>9601</v>
      </c>
    </row>
    <row r="630" ht="12.75" hidden="1">
      <c r="M630" s="105">
        <v>9602</v>
      </c>
    </row>
    <row r="631" ht="12.75" hidden="1">
      <c r="M631" s="105">
        <v>9603</v>
      </c>
    </row>
    <row r="632" ht="12.75" hidden="1">
      <c r="M632" s="105">
        <v>9604</v>
      </c>
    </row>
    <row r="633" ht="12.75" hidden="1">
      <c r="M633" s="105">
        <v>9609</v>
      </c>
    </row>
    <row r="634" ht="12.75" hidden="1">
      <c r="M634" s="105">
        <v>9700</v>
      </c>
    </row>
    <row r="635" ht="12.75" hidden="1">
      <c r="M635" s="105">
        <v>9810</v>
      </c>
    </row>
    <row r="636" ht="12.75" hidden="1">
      <c r="M636" s="105">
        <v>9820</v>
      </c>
    </row>
    <row r="637" ht="12.75" hidden="1">
      <c r="M637" s="105">
        <v>9900</v>
      </c>
    </row>
  </sheetData>
  <sheetProtection password="C79A" sheet="1" objects="1" scenarios="1"/>
  <mergeCells count="88">
    <mergeCell ref="A3:B3"/>
    <mergeCell ref="B24:F24"/>
    <mergeCell ref="B30:F30"/>
    <mergeCell ref="B68:F68"/>
    <mergeCell ref="B59:F59"/>
    <mergeCell ref="B66:F67"/>
    <mergeCell ref="B54:F54"/>
    <mergeCell ref="B62:F62"/>
    <mergeCell ref="A13:B13"/>
    <mergeCell ref="B45:F45"/>
    <mergeCell ref="G66:G67"/>
    <mergeCell ref="B33:F33"/>
    <mergeCell ref="B32:F32"/>
    <mergeCell ref="B31:F31"/>
    <mergeCell ref="B64:F64"/>
    <mergeCell ref="B65:F65"/>
    <mergeCell ref="B63:F63"/>
    <mergeCell ref="B56:F56"/>
    <mergeCell ref="B57:F57"/>
    <mergeCell ref="B58:F58"/>
    <mergeCell ref="B50:F50"/>
    <mergeCell ref="B51:F51"/>
    <mergeCell ref="B76:F76"/>
    <mergeCell ref="B69:F69"/>
    <mergeCell ref="B70:F70"/>
    <mergeCell ref="B71:F71"/>
    <mergeCell ref="B75:F75"/>
    <mergeCell ref="B74:F74"/>
    <mergeCell ref="B72:F72"/>
    <mergeCell ref="B73:F73"/>
    <mergeCell ref="A7:B7"/>
    <mergeCell ref="B60:F60"/>
    <mergeCell ref="B37:F37"/>
    <mergeCell ref="B36:F36"/>
    <mergeCell ref="B35:F35"/>
    <mergeCell ref="B34:F34"/>
    <mergeCell ref="B46:F46"/>
    <mergeCell ref="B55:F55"/>
    <mergeCell ref="B48:F48"/>
    <mergeCell ref="B49:F49"/>
    <mergeCell ref="B61:F61"/>
    <mergeCell ref="A21:C21"/>
    <mergeCell ref="I1:J1"/>
    <mergeCell ref="E11:G11"/>
    <mergeCell ref="C13:F13"/>
    <mergeCell ref="I3:J3"/>
    <mergeCell ref="C9:G9"/>
    <mergeCell ref="A6:J6"/>
    <mergeCell ref="G1:H1"/>
    <mergeCell ref="A4:J4"/>
    <mergeCell ref="A5:J5"/>
    <mergeCell ref="A11:B11"/>
    <mergeCell ref="I19:J19"/>
    <mergeCell ref="B29:F29"/>
    <mergeCell ref="B25:F25"/>
    <mergeCell ref="B26:F26"/>
    <mergeCell ref="B27:F27"/>
    <mergeCell ref="B28:F28"/>
    <mergeCell ref="B23:F23"/>
    <mergeCell ref="A9:B9"/>
    <mergeCell ref="A83:B83"/>
    <mergeCell ref="C83:E83"/>
    <mergeCell ref="G79:H79"/>
    <mergeCell ref="G81:H81"/>
    <mergeCell ref="A79:B79"/>
    <mergeCell ref="C79:E79"/>
    <mergeCell ref="A81:B81"/>
    <mergeCell ref="C81:E81"/>
    <mergeCell ref="J66:J67"/>
    <mergeCell ref="H66:I66"/>
    <mergeCell ref="B38:F38"/>
    <mergeCell ref="B44:F44"/>
    <mergeCell ref="B47:F47"/>
    <mergeCell ref="B39:F39"/>
    <mergeCell ref="B40:F40"/>
    <mergeCell ref="B42:F42"/>
    <mergeCell ref="B43:F43"/>
    <mergeCell ref="B41:F41"/>
    <mergeCell ref="A66:A67"/>
    <mergeCell ref="A17:B17"/>
    <mergeCell ref="A15:B15"/>
    <mergeCell ref="I21:J21"/>
    <mergeCell ref="D17:J18"/>
    <mergeCell ref="D15:H15"/>
    <mergeCell ref="C19:G19"/>
    <mergeCell ref="A19:B19"/>
    <mergeCell ref="B52:F52"/>
    <mergeCell ref="B53:F53"/>
  </mergeCells>
  <conditionalFormatting sqref="H75:I76 H68:I73 H25:I40 H42:I53 H55:I55 H57:I61 H65:I65">
    <cfRule type="cellIs" priority="4" dxfId="0" operator="lessThan" stopIfTrue="1">
      <formula>0</formula>
    </cfRule>
  </conditionalFormatting>
  <conditionalFormatting sqref="G20:H20">
    <cfRule type="cellIs" priority="1" dxfId="7" operator="equal" stopIfTrue="1">
      <formula>"Neke kontrole na obrascu još nisu zadovoljene"</formula>
    </cfRule>
  </conditionalFormatting>
  <conditionalFormatting sqref="C19:G19">
    <cfRule type="cellIs" priority="2" dxfId="6" operator="equal" stopIfTrue="1">
      <formula>"Nisu zadovoljene osnovne kontrole!!!"</formula>
    </cfRule>
    <cfRule type="cellIs" priority="3" dxfId="3" operator="equal" stopIfTrue="1">
      <formula>"Kontrole zadovoljene, postoje neka upozorenja"</formula>
    </cfRule>
  </conditionalFormatting>
  <conditionalFormatting sqref="H54:I54 H56:I56">
    <cfRule type="cellIs" priority="5" dxfId="8" operator="greaterThan" stopIfTrue="1">
      <formula>H53</formula>
    </cfRule>
  </conditionalFormatting>
  <conditionalFormatting sqref="H62:I63">
    <cfRule type="cellIs" priority="6" dxfId="8" operator="greaterThan" stopIfTrue="1">
      <formula>H38</formula>
    </cfRule>
  </conditionalFormatting>
  <conditionalFormatting sqref="H64:I64">
    <cfRule type="cellIs" priority="7" dxfId="8" operator="greaterThan" stopIfTrue="1">
      <formula>H39</formula>
    </cfRule>
  </conditionalFormatting>
  <dataValidations count="15">
    <dataValidation type="textLength" allowBlank="1" showErrorMessage="1" errorTitle="Neispravno ime i prezime osobe" error="Upišite ime i prezime zakonskog predstavnika bez ikakvih titula, funkcija i slično. Dužina teksta zakonskog predstavnika može biti između 6 i 40 slova." sqref="C83:E83">
      <formula1>6</formula1>
      <formula2>100</formula2>
    </dataValidation>
    <dataValidation type="textLength" allowBlank="1" showErrorMessage="1" errorTitle="Neispravan broj telefona" error="Broj telefona upišite s pozivnim brojem bez ikakvih znakova odvajanja znamenaka (razmak, &quot;/&quot;, &quot;-&quot;). Može biti dužine 7 do 10 znamenaka" sqref="I81 I79">
      <formula1>7</formula1>
      <formula2>10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C81:E81">
      <formula1>6</formula1>
      <formula2>40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C79:E79">
      <formula1>6</formula1>
      <formula2>40</formula2>
    </dataValidation>
    <dataValidation type="whole" operator="greaterThanOrEqual" allowBlank="1" showErrorMessage="1" errorTitle="Nedozvoljen unos" error="Dozvoljen je samo upis pozitivnih cijelih brojeva, ako je iznos nula (tj. nema podatka), upišite nulu" sqref="H42:I65 H25:I40 H68:I73 H75:I76">
      <formula1>0</formula1>
    </dataValidation>
    <dataValidation type="list" showErrorMessage="1" errorTitle="Neispravno razdoblje" error="Razdoblje mora biti jedno od ponuđenih, ako je odabrano razdoblje još kasnije od onoga u Excelu skinite sa stranica FINE ili Ministarstva noviji Excel" sqref="J7">
      <formula1>$R$23:$R$26</formula1>
    </dataValidation>
    <dataValidation type="textLength" allowBlank="1" showErrorMessage="1" errorTitle="Neispravna adresa" error="Unesite naziv ulice i kućni broj, moraju imati najmanje 3 a najviše 38 slovnih znakova. Ako je naziv ulice toliko dug, skratite ga da stane u 38 slova." sqref="C13:F13">
      <formula1>3</formula1>
      <formula2>38</formula2>
    </dataValidation>
    <dataValidation type="whole" allowBlank="1" showErrorMessage="1" errorTitle="Neispravno upisan matični broj" error="Matični broj upisuje se kao brojčana vrijednost (u granicama matičnih brojeva pirmjenjivih u Hrvatskoj). Upisani matični broj prikazat će se na 8 znamenaka (s vodećim nulama) nakon upisa." sqref="E7">
      <formula1>123455</formula1>
      <formula2>80000000</formula2>
    </dataValidation>
    <dataValidation type="list" allowBlank="1" showInputMessage="1" showErrorMessage="1" errorTitle="Neispravna šifra djelatnosti" error="Šifra djelatnosti koju ste upisali ne postoji u šifrarniku, ispravite unos." sqref="C17">
      <formula1>$M$23:$M$637</formula1>
    </dataValidation>
    <dataValidation type="list" allowBlank="1" showInputMessage="1" showErrorMessage="1" errorTitle="Kriva općina" error="Županija i općina se upisuju šifarski (šifrarnik postojećih općina i pripadajućih županija imate na listu ZupOpc)" sqref="C15">
      <formula1>$N$23:$N$579</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11:G11">
      <formula1>2</formula1>
      <formula2>22</formula2>
    </dataValidation>
    <dataValidation type="textLength" allowBlank="1" showErrorMessage="1" errorTitle="Naziv neispravan" error="Naziv korisnika mora imati najmanje 3 a najviše 64 slovnih znakova. Ne upisujte nazive s &quot;navodnicima&quot; i slično." sqref="C9:G9">
      <formula1>1</formula1>
      <formula2>64</formula2>
    </dataValidation>
    <dataValidation type="whole" allowBlank="1" showInputMessage="1" showErrorMessage="1" errorTitle="Neispravan unos" error="Poštanski broj mora biti u rangu poštanskih brojeva koji su u primjeni u Republici Hrvatskoj, 10000 do 60000." sqref="C11">
      <formula1>10000</formula1>
      <formula2>60000</formula2>
    </dataValidation>
    <dataValidation type="whole" allowBlank="1" showErrorMessage="1" errorTitle="Neispravan RNO" error="RNO mora biti numerička vrijednost. Najmanji RNO je 19, RNO mora biti upisan na 7 znamenaka (s vodećim nulama ako je kraći)." sqref="C7">
      <formula1>19</formula1>
      <formula2>999999</formula2>
    </dataValidation>
    <dataValidation type="whole" allowBlank="1" showErrorMessage="1" errorTitle="Neispravan OIB" error="Oib mora biti brojevna vrijednost duljine 2 do 11 znamenaka" sqref="H7">
      <formula1>10</formula1>
      <formula2>99999999999</formula2>
    </dataValidation>
  </dataValidations>
  <hyperlinks>
    <hyperlink ref="E1" location="Obrazac!A1" tooltip="Radni list Obrazac za unos podataka (AOP-a)" display="Obrazac"/>
    <hyperlink ref="F1" location="Kontrole!A1" tooltip="Lista kontrola na obrascu" display="Kontrole"/>
    <hyperlink ref="B1" location="Novosti!A1" tooltip="Novosti vezane uz FINA proizvode i obrasce" display="Novosti"/>
    <hyperlink ref="C1" location="Upute!A1" tooltip="Upute o popunjavanju obrasca S-PR-RAS" display="Upute"/>
    <hyperlink ref="G1" location="Sifre!A1" tooltip="Šifarnik gradova/općina i djelatnosti" display="Sifre"/>
    <hyperlink ref="D1" location="RefStr!A1" tooltip="Radni list Referetna stranica" display="Referentna stranica"/>
    <hyperlink ref="I1:J1" location="Promjene!A1" tooltip="Promjene Excel datoteke po verzijama" display="Promjene"/>
  </hyperlinks>
  <printOptions horizontalCentered="1"/>
  <pageMargins left="0.3937007874015748" right="0.3937007874015748" top="0.5905511811023623" bottom="0.7874015748031497" header="0.3937007874015748" footer="0.5905511811023623"/>
  <pageSetup fitToHeight="0" fitToWidth="1" horizontalDpi="600" verticalDpi="600" orientation="portrait" paperSize="9" scale="83" r:id="rId3"/>
  <headerFooter alignWithMargins="0">
    <oddFooter>&amp;RStranica: &amp;P</oddFooter>
  </headerFooter>
  <legacyDrawing r:id="rId2"/>
</worksheet>
</file>

<file path=xl/worksheets/sheet6.xml><?xml version="1.0" encoding="utf-8"?>
<worksheet xmlns="http://schemas.openxmlformats.org/spreadsheetml/2006/main" xmlns:r="http://schemas.openxmlformats.org/officeDocument/2006/relationships">
  <sheetPr codeName="Sheet4">
    <pageSetUpPr fitToPage="1"/>
  </sheetPr>
  <dimension ref="A1:O21"/>
  <sheetViews>
    <sheetView showGridLines="0" showRowColHeaders="0" zoomScalePageLayoutView="0" workbookViewId="0" topLeftCell="A1">
      <pane ySplit="2" topLeftCell="BM3" activePane="bottomLeft" state="frozen"/>
      <selection pane="topLeft" activeCell="A1" sqref="A1"/>
      <selection pane="bottomLeft" activeCell="A1" sqref="A1"/>
    </sheetView>
  </sheetViews>
  <sheetFormatPr defaultColWidth="9.140625" defaultRowHeight="12.75" zeroHeight="1"/>
  <cols>
    <col min="1" max="1" width="13.00390625" style="2" customWidth="1"/>
    <col min="2" max="8" width="12.7109375" style="1" customWidth="1"/>
    <col min="9" max="9" width="1.57421875" style="1" customWidth="1"/>
    <col min="10" max="16384" width="9.140625" style="1" hidden="1" customWidth="1"/>
  </cols>
  <sheetData>
    <row r="1" spans="1:9" ht="36.75" customHeight="1">
      <c r="A1" s="17" t="s">
        <v>15</v>
      </c>
      <c r="B1" s="18" t="s">
        <v>16</v>
      </c>
      <c r="C1" s="18" t="s">
        <v>165</v>
      </c>
      <c r="D1" s="18" t="s">
        <v>173</v>
      </c>
      <c r="E1" s="18" t="s">
        <v>41</v>
      </c>
      <c r="F1" s="18" t="s">
        <v>17</v>
      </c>
      <c r="G1" s="18" t="s">
        <v>1261</v>
      </c>
      <c r="H1" s="18" t="s">
        <v>18</v>
      </c>
      <c r="I1" s="1"/>
    </row>
    <row r="2" spans="1:10" ht="30.75" customHeight="1" thickBot="1">
      <c r="A2" s="106" t="s">
        <v>959</v>
      </c>
      <c r="B2" s="352" t="s">
        <v>960</v>
      </c>
      <c r="C2" s="353"/>
      <c r="D2" s="353"/>
      <c r="E2" s="353"/>
      <c r="F2" s="353"/>
      <c r="G2" s="353"/>
      <c r="H2" s="353"/>
      <c r="J2" s="1"/>
    </row>
    <row r="3" spans="1:10" ht="19.5" customHeight="1">
      <c r="A3" s="356" t="s">
        <v>175</v>
      </c>
      <c r="B3" s="357"/>
      <c r="C3" s="357"/>
      <c r="D3" s="357"/>
      <c r="E3" s="357"/>
      <c r="F3" s="357"/>
      <c r="G3" s="357"/>
      <c r="H3" s="358"/>
      <c r="J3">
        <f>SUM(J4:J18)</f>
        <v>2</v>
      </c>
    </row>
    <row r="4" spans="1:10" ht="48" customHeight="1">
      <c r="A4" s="180" t="str">
        <f aca="true" t="shared" si="0" ref="A4:A21">IF(J4=1,"Nije zadovoljena","Zadovoljena")</f>
        <v>Nije zadovoljena</v>
      </c>
      <c r="B4" s="354" t="s">
        <v>1994</v>
      </c>
      <c r="C4" s="355"/>
      <c r="D4" s="355"/>
      <c r="E4" s="355"/>
      <c r="F4" s="355"/>
      <c r="G4" s="355"/>
      <c r="H4" s="355"/>
      <c r="J4">
        <f>IF(OR(Obrazac!C9="",Obrazac!C11="",Obrazac!E11="",Obrazac!C13="",Obrazac!E7="",Obrazac!C17="",Obrazac!J7="",Obrazac!J15="",Obrazac!C15="",Obrazac!C7="",Obrazac!H7=""),1,0)</f>
        <v>1</v>
      </c>
    </row>
    <row r="5" spans="1:10" ht="49.5" customHeight="1">
      <c r="A5" s="180" t="str">
        <f t="shared" si="0"/>
        <v>Nije zadovoljena</v>
      </c>
      <c r="B5" s="354" t="s">
        <v>690</v>
      </c>
      <c r="C5" s="355"/>
      <c r="D5" s="355"/>
      <c r="E5" s="355"/>
      <c r="F5" s="355"/>
      <c r="G5" s="355"/>
      <c r="H5" s="355"/>
      <c r="J5">
        <f>IF(OR(Obrazac!C79="",Obrazac!C81="",Obrazac!I79=""),1,0)</f>
        <v>1</v>
      </c>
    </row>
    <row r="6" spans="1:10" ht="57" customHeight="1">
      <c r="A6" s="180" t="str">
        <f t="shared" si="0"/>
        <v>Zadovoljena</v>
      </c>
      <c r="B6" s="354" t="s">
        <v>1995</v>
      </c>
      <c r="C6" s="355"/>
      <c r="D6" s="355"/>
      <c r="E6" s="355"/>
      <c r="F6" s="355"/>
      <c r="G6" s="355"/>
      <c r="H6" s="355"/>
      <c r="J6">
        <f>IF(ISERROR(Obrazac!I19),1,0)</f>
        <v>0</v>
      </c>
    </row>
    <row r="7" spans="1:12" ht="34.5" customHeight="1">
      <c r="A7" s="180" t="str">
        <f t="shared" si="0"/>
        <v>Zadovoljena</v>
      </c>
      <c r="B7" s="355" t="s">
        <v>1993</v>
      </c>
      <c r="C7" s="355"/>
      <c r="D7" s="355"/>
      <c r="E7" s="355"/>
      <c r="F7" s="355"/>
      <c r="G7" s="355"/>
      <c r="H7" s="355"/>
      <c r="J7">
        <f>IF(OR(K7&gt;0,L7&gt;0),1,0)</f>
        <v>0</v>
      </c>
      <c r="K7" s="1">
        <f>IF(Obrazac!H44&gt;Obrazac!H28,1,0)</f>
        <v>0</v>
      </c>
      <c r="L7" s="1">
        <f>IF(Obrazac!I44&gt;Obrazac!I28,1,0)</f>
        <v>0</v>
      </c>
    </row>
    <row r="8" spans="1:12" ht="34.5" customHeight="1">
      <c r="A8" s="180" t="str">
        <f t="shared" si="0"/>
        <v>Zadovoljena</v>
      </c>
      <c r="B8" s="354" t="s">
        <v>1996</v>
      </c>
      <c r="C8" s="355"/>
      <c r="D8" s="355"/>
      <c r="E8" s="355"/>
      <c r="F8" s="355"/>
      <c r="G8" s="355"/>
      <c r="H8" s="355"/>
      <c r="J8">
        <f>IF(OR(K8&gt;1,L8&gt;1),1,0)</f>
        <v>0</v>
      </c>
      <c r="K8" s="1">
        <f>ABS(Obrazac!H34-Obrazac!H45-Obrazac!H46-Obrazac!H47)</f>
        <v>0</v>
      </c>
      <c r="L8" s="1">
        <f>ABS(Obrazac!I34-Obrazac!I45-Obrazac!I46-Obrazac!I47)</f>
        <v>0</v>
      </c>
    </row>
    <row r="9" spans="1:12" ht="34.5" customHeight="1">
      <c r="A9" s="180" t="str">
        <f t="shared" si="0"/>
        <v>Zadovoljena</v>
      </c>
      <c r="B9" s="359" t="s">
        <v>1997</v>
      </c>
      <c r="C9" s="360"/>
      <c r="D9" s="360"/>
      <c r="E9" s="360"/>
      <c r="F9" s="360"/>
      <c r="G9" s="360"/>
      <c r="H9" s="361"/>
      <c r="I9" s="10"/>
      <c r="J9">
        <f aca="true" t="shared" si="1" ref="J9:J14">IF(K9+L9&gt;0,1,0)</f>
        <v>0</v>
      </c>
      <c r="K9" s="181">
        <f>IF(Obrazac!H35-Obrazac!H48-Obrazac!H49-Obrazac!H50-Obrazac!H51-Obrazac!H52-Obrazac!H53-Obrazac!H55-Obrazac!H57-Obrazac!H58-Obrazac!H59-Obrazac!H60&lt;0,1,0)</f>
        <v>0</v>
      </c>
      <c r="L9" s="181">
        <f>IF(Obrazac!I35-Obrazac!I48-Obrazac!I49-Obrazac!I50-Obrazac!I51-Obrazac!I52-Obrazac!I53-Obrazac!I55-Obrazac!I57-Obrazac!I58-Obrazac!I59-Obrazac!I60&lt;0,1,0)</f>
        <v>0</v>
      </c>
    </row>
    <row r="10" spans="1:12" ht="34.5" customHeight="1">
      <c r="A10" s="180" t="str">
        <f t="shared" si="0"/>
        <v>Zadovoljena</v>
      </c>
      <c r="B10" s="359" t="s">
        <v>1551</v>
      </c>
      <c r="C10" s="360"/>
      <c r="D10" s="360"/>
      <c r="E10" s="360"/>
      <c r="F10" s="360"/>
      <c r="G10" s="360"/>
      <c r="H10" s="361"/>
      <c r="I10" s="10"/>
      <c r="J10">
        <f t="shared" si="1"/>
        <v>0</v>
      </c>
      <c r="K10" s="1">
        <f>IF(Obrazac!H54&gt;Obrazac!H53,1,0)</f>
        <v>0</v>
      </c>
      <c r="L10" s="1">
        <f>IF(Obrazac!I54&gt;Obrazac!I53,1,0)</f>
        <v>0</v>
      </c>
    </row>
    <row r="11" spans="1:12" ht="34.5" customHeight="1">
      <c r="A11" s="180" t="str">
        <f t="shared" si="0"/>
        <v>Zadovoljena</v>
      </c>
      <c r="B11" s="359" t="s">
        <v>1998</v>
      </c>
      <c r="C11" s="360"/>
      <c r="D11" s="360"/>
      <c r="E11" s="360"/>
      <c r="F11" s="360"/>
      <c r="G11" s="360"/>
      <c r="H11" s="361"/>
      <c r="I11" s="10"/>
      <c r="J11">
        <f t="shared" si="1"/>
        <v>0</v>
      </c>
      <c r="K11" s="1">
        <f>IF(Obrazac!H56&gt;Obrazac!H55,1,0)</f>
        <v>0</v>
      </c>
      <c r="L11" s="1">
        <f>IF(Obrazac!I56&gt;Obrazac!I55,1,0)</f>
        <v>0</v>
      </c>
    </row>
    <row r="12" spans="1:12" ht="34.5" customHeight="1">
      <c r="A12" s="180" t="str">
        <f t="shared" si="0"/>
        <v>Zadovoljena</v>
      </c>
      <c r="B12" s="359" t="s">
        <v>1999</v>
      </c>
      <c r="C12" s="360"/>
      <c r="D12" s="360"/>
      <c r="E12" s="360"/>
      <c r="F12" s="360"/>
      <c r="G12" s="360"/>
      <c r="H12" s="361"/>
      <c r="I12" s="10"/>
      <c r="J12">
        <f t="shared" si="1"/>
        <v>0</v>
      </c>
      <c r="K12" s="1">
        <f>IF(Obrazac!H61&gt;Obrazac!H37,1,0)</f>
        <v>0</v>
      </c>
      <c r="L12" s="1">
        <f>IF(Obrazac!I61&gt;Obrazac!I37,1,0)</f>
        <v>0</v>
      </c>
    </row>
    <row r="13" spans="1:12" ht="34.5" customHeight="1">
      <c r="A13" s="180" t="str">
        <f t="shared" si="0"/>
        <v>Zadovoljena</v>
      </c>
      <c r="B13" s="359" t="s">
        <v>2000</v>
      </c>
      <c r="C13" s="360"/>
      <c r="D13" s="360"/>
      <c r="E13" s="360"/>
      <c r="F13" s="360"/>
      <c r="G13" s="360"/>
      <c r="H13" s="361"/>
      <c r="I13" s="10"/>
      <c r="J13">
        <f t="shared" si="1"/>
        <v>0</v>
      </c>
      <c r="K13" s="1">
        <f>IF(Obrazac!H62+Obrazac!H63-Obrazac!H38&gt;0,1,0)</f>
        <v>0</v>
      </c>
      <c r="L13" s="1">
        <f>IF(Obrazac!I62+Obrazac!I63-Obrazac!I38&gt;0,1,0)</f>
        <v>0</v>
      </c>
    </row>
    <row r="14" spans="1:12" ht="34.5" customHeight="1">
      <c r="A14" s="180" t="str">
        <f>IF(J14=1,"Nije zadovoljena","Zadovoljena")</f>
        <v>Zadovoljena</v>
      </c>
      <c r="B14" s="359" t="s">
        <v>2001</v>
      </c>
      <c r="C14" s="360"/>
      <c r="D14" s="360"/>
      <c r="E14" s="360"/>
      <c r="F14" s="360"/>
      <c r="G14" s="360"/>
      <c r="H14" s="361"/>
      <c r="I14" s="10"/>
      <c r="J14">
        <f t="shared" si="1"/>
        <v>0</v>
      </c>
      <c r="K14" s="1">
        <f>IF(Obrazac!H64&gt;Obrazac!H39,1,0)</f>
        <v>0</v>
      </c>
      <c r="L14" s="1">
        <f>IF(Obrazac!I64&gt;Obrazac!I39,1,0)</f>
        <v>0</v>
      </c>
    </row>
    <row r="15" spans="1:10" ht="34.5" customHeight="1">
      <c r="A15" s="180" t="str">
        <f t="shared" si="0"/>
        <v>Zadovoljena</v>
      </c>
      <c r="B15" s="359" t="s">
        <v>2009</v>
      </c>
      <c r="C15" s="360"/>
      <c r="D15" s="360"/>
      <c r="E15" s="360"/>
      <c r="F15" s="360"/>
      <c r="G15" s="360"/>
      <c r="H15" s="361"/>
      <c r="I15" s="10"/>
      <c r="J15">
        <f>IF(MIN(PraviPod!B2:C49)&lt;0,1,0)</f>
        <v>0</v>
      </c>
    </row>
    <row r="16" spans="1:10" ht="64.5" customHeight="1">
      <c r="A16" s="180" t="str">
        <f>IF(J16=1,"Nije zadovoljena","Zadovoljena")</f>
        <v>Zadovoljena</v>
      </c>
      <c r="B16" s="362" t="s">
        <v>480</v>
      </c>
      <c r="C16" s="363"/>
      <c r="D16" s="363"/>
      <c r="E16" s="363"/>
      <c r="F16" s="363"/>
      <c r="G16" s="363"/>
      <c r="H16" s="363"/>
      <c r="J16">
        <f>IF(SUM(PraviPod!J2:J49)&lt;&gt;0,1,0)</f>
        <v>0</v>
      </c>
    </row>
    <row r="17" spans="1:13" ht="75" customHeight="1">
      <c r="A17" s="180" t="str">
        <f>IF(J17=1,"Nije zadovoljena","Zadovoljena")</f>
        <v>Zadovoljena</v>
      </c>
      <c r="B17" s="370" t="s">
        <v>2002</v>
      </c>
      <c r="C17" s="368"/>
      <c r="D17" s="368"/>
      <c r="E17" s="368"/>
      <c r="F17" s="368"/>
      <c r="G17" s="368"/>
      <c r="H17" s="369"/>
      <c r="I17" s="10"/>
      <c r="J17" s="135">
        <f>MAX(K17:L17)</f>
        <v>0</v>
      </c>
      <c r="K17" s="135">
        <f>IF(MID(M17,2,1)&lt;&gt;".",1,0)</f>
        <v>0</v>
      </c>
      <c r="L17" s="135">
        <f>IF(MID(M17,6,1)&lt;&gt;",",1,0)</f>
        <v>0</v>
      </c>
      <c r="M17" s="136" t="str">
        <f>TEXT((Obrazac!C11+10001)/10,"#.000,00")</f>
        <v>1.000,10</v>
      </c>
    </row>
    <row r="18" spans="1:15" ht="111.75" customHeight="1">
      <c r="A18" s="180" t="str">
        <f>IF(J18=1,"Nije zadovoljena","Zadovoljena")</f>
        <v>Zadovoljena</v>
      </c>
      <c r="B18" s="370" t="s">
        <v>2003</v>
      </c>
      <c r="C18" s="368"/>
      <c r="D18" s="368"/>
      <c r="E18" s="368"/>
      <c r="F18" s="368"/>
      <c r="G18" s="368"/>
      <c r="H18" s="369"/>
      <c r="I18" s="10"/>
      <c r="J18">
        <f>MAX(K18:L18)</f>
        <v>0</v>
      </c>
      <c r="K18">
        <f>IF(ISERROR(O18),0,1)</f>
        <v>0</v>
      </c>
      <c r="L18" s="135">
        <f>IF(ISERROR(N18),0,1)</f>
        <v>0</v>
      </c>
      <c r="M18" s="136" t="str">
        <f ca="1">CELL("filename")</f>
        <v>D:\Users\zstrunjak\Documents\Excel Obrasci\[S-PR-RAS-NPF ver. 2.0.0.xls]Novosti</v>
      </c>
      <c r="N18" s="136" t="e">
        <f>FIND(".XLSX",UPPER(M18),1)</f>
        <v>#VALUE!</v>
      </c>
      <c r="O18" s="1" t="e">
        <f>FIND(".XLSM",UPPER(M18),1)</f>
        <v>#VALUE!</v>
      </c>
    </row>
    <row r="19" spans="1:10" ht="19.5" customHeight="1">
      <c r="A19" s="364" t="s">
        <v>2010</v>
      </c>
      <c r="B19" s="365"/>
      <c r="C19" s="365"/>
      <c r="D19" s="365"/>
      <c r="E19" s="365"/>
      <c r="F19" s="365"/>
      <c r="G19" s="365"/>
      <c r="H19" s="366"/>
      <c r="J19">
        <f>SUM(J20:J21)</f>
        <v>0</v>
      </c>
    </row>
    <row r="20" spans="1:14" ht="63.75" customHeight="1">
      <c r="A20" s="180" t="str">
        <f t="shared" si="0"/>
        <v>Zadovoljena</v>
      </c>
      <c r="B20" s="367" t="s">
        <v>2005</v>
      </c>
      <c r="C20" s="368"/>
      <c r="D20" s="368"/>
      <c r="E20" s="368"/>
      <c r="F20" s="368"/>
      <c r="G20" s="368"/>
      <c r="H20" s="369"/>
      <c r="J20">
        <f>IF(SUM(K20:N20)&gt;0,1,0)</f>
        <v>0</v>
      </c>
      <c r="K20" s="1">
        <f>IF(AND(Obrazac!H34&gt;1000,OR(Obrazac!H42=0,Obrazac!H43=0)),1,0)</f>
        <v>0</v>
      </c>
      <c r="L20" s="1">
        <f>IF(AND(Obrazac!I34&gt;1000,OR(Obrazac!I42=0,Obrazac!I43=0)),1,0)</f>
        <v>0</v>
      </c>
      <c r="M20" s="1">
        <f>IF(AND(Obrazac!H34=0,OR(Obrazac!H42&gt;0,Obrazac!H43&gt;0)),1,0)</f>
        <v>0</v>
      </c>
      <c r="N20" s="1">
        <f>IF(AND(Obrazac!I34=0,OR(Obrazac!I42&gt;0,Obrazac!I43&gt;0)),1,0)</f>
        <v>0</v>
      </c>
    </row>
    <row r="21" spans="1:10" ht="52.5" customHeight="1">
      <c r="A21" s="180" t="str">
        <f t="shared" si="0"/>
        <v>Zadovoljena</v>
      </c>
      <c r="B21" s="367" t="s">
        <v>2004</v>
      </c>
      <c r="C21" s="368"/>
      <c r="D21" s="368"/>
      <c r="E21" s="368"/>
      <c r="F21" s="368"/>
      <c r="G21" s="368"/>
      <c r="H21" s="369"/>
      <c r="J21">
        <f>IF(OR(Obrazac!H42&gt;1000,Obrazac!I42&gt;1000,Obrazac!H43&gt;1000,Obrazac!I43&gt;1000),1,0)</f>
        <v>0</v>
      </c>
    </row>
    <row r="22" ht="4.5" customHeight="1"/>
    <row r="23" ht="12.75"/>
  </sheetData>
  <sheetProtection password="C79A" sheet="1" objects="1" scenarios="1"/>
  <mergeCells count="20">
    <mergeCell ref="A19:H19"/>
    <mergeCell ref="B21:H21"/>
    <mergeCell ref="B20:H20"/>
    <mergeCell ref="B13:H13"/>
    <mergeCell ref="B14:H14"/>
    <mergeCell ref="B18:H18"/>
    <mergeCell ref="B17:H17"/>
    <mergeCell ref="B7:H7"/>
    <mergeCell ref="B15:H15"/>
    <mergeCell ref="B16:H16"/>
    <mergeCell ref="B8:H8"/>
    <mergeCell ref="B9:H9"/>
    <mergeCell ref="B10:H10"/>
    <mergeCell ref="B12:H12"/>
    <mergeCell ref="B11:H11"/>
    <mergeCell ref="B2:H2"/>
    <mergeCell ref="B4:H4"/>
    <mergeCell ref="B5:H5"/>
    <mergeCell ref="B6:H6"/>
    <mergeCell ref="A3:H3"/>
  </mergeCells>
  <conditionalFormatting sqref="A20:A21">
    <cfRule type="cellIs" priority="1" dxfId="1" operator="equal" stopIfTrue="1">
      <formula>"Nije zadovoljena"</formula>
    </cfRule>
  </conditionalFormatting>
  <conditionalFormatting sqref="A4:A18">
    <cfRule type="cellIs" priority="2" dxfId="0" operator="equal" stopIfTrue="1">
      <formula>"Nije zadovoljena"</formula>
    </cfRule>
  </conditionalFormatting>
  <hyperlinks>
    <hyperlink ref="E1" location="Obrazac!A1" tooltip="Radni list Obrazac za unos podataka (AOP-a)" display="Obrazac"/>
    <hyperlink ref="F1" location="Kontrole!A1" tooltip="Lista kontrola na obrascu" display="Kontrole"/>
    <hyperlink ref="B1" location="Novosti!A1" tooltip="Novosti vezane uz FINA proizvode i obrasce" display="Novosti"/>
    <hyperlink ref="C1" location="Upute!A1" tooltip="Upute o popunjavanju obrasca S-PR-RAS" display="Upute"/>
    <hyperlink ref="G1" location="Sifre!A1" tooltip="Šifarnik gradova/općina i djelatnosti" display="Sifre"/>
    <hyperlink ref="D1" location="RefStr!A1" tooltip="Radni list Referetna stranica" display="Referentna stranica"/>
    <hyperlink ref="H1" location="Promjene!A1" tooltip="Lista promjena obrasca po verzijama" display="Promjene"/>
  </hyperlinks>
  <printOptions/>
  <pageMargins left="0.75" right="0.75" top="1" bottom="1" header="0.5" footer="0.5"/>
  <pageSetup fitToHeight="0" fitToWidth="1" horizontalDpi="600" verticalDpi="600" orientation="portrait" paperSize="9" scale="94" r:id="rId1"/>
</worksheet>
</file>

<file path=xl/worksheets/sheet7.xml><?xml version="1.0" encoding="utf-8"?>
<worksheet xmlns="http://schemas.openxmlformats.org/spreadsheetml/2006/main" xmlns:r="http://schemas.openxmlformats.org/officeDocument/2006/relationships">
  <sheetPr codeName="List2">
    <pageSetUpPr fitToPage="1"/>
  </sheetPr>
  <dimension ref="A1:H618"/>
  <sheetViews>
    <sheetView showGridLines="0" showRowColHeaders="0" workbookViewId="0" topLeftCell="A1">
      <pane ySplit="3" topLeftCell="BM4" activePane="bottomLeft" state="frozen"/>
      <selection pane="topLeft" activeCell="A1" sqref="A1"/>
      <selection pane="bottomLeft" activeCell="A1" sqref="A1"/>
    </sheetView>
  </sheetViews>
  <sheetFormatPr defaultColWidth="9.140625" defaultRowHeight="12.75" zeroHeight="1"/>
  <cols>
    <col min="1" max="1" width="25.28125" style="3" customWidth="1"/>
    <col min="2" max="2" width="8.00390625" style="3" customWidth="1"/>
    <col min="3" max="3" width="6.28125" style="3" bestFit="1" customWidth="1"/>
    <col min="4" max="4" width="10.7109375" style="3" customWidth="1"/>
    <col min="5" max="8" width="16.7109375" style="3" customWidth="1"/>
    <col min="9" max="9" width="0.85546875" style="3" customWidth="1"/>
    <col min="10" max="16384" width="9.140625" style="3" hidden="1" customWidth="1"/>
  </cols>
  <sheetData>
    <row r="1" spans="1:8" ht="39" customHeight="1">
      <c r="A1" s="17" t="s">
        <v>15</v>
      </c>
      <c r="B1" s="18" t="s">
        <v>16</v>
      </c>
      <c r="C1" s="18" t="s">
        <v>165</v>
      </c>
      <c r="D1" s="18" t="s">
        <v>173</v>
      </c>
      <c r="E1" s="18" t="s">
        <v>41</v>
      </c>
      <c r="F1" s="18" t="s">
        <v>17</v>
      </c>
      <c r="G1" s="18" t="s">
        <v>1261</v>
      </c>
      <c r="H1" s="18" t="s">
        <v>18</v>
      </c>
    </row>
    <row r="2" spans="1:8" ht="30" customHeight="1">
      <c r="A2" s="375" t="s">
        <v>1623</v>
      </c>
      <c r="B2" s="376"/>
      <c r="C2" s="376"/>
      <c r="D2" s="376"/>
      <c r="E2" s="376"/>
      <c r="F2" s="376"/>
      <c r="G2" s="376"/>
      <c r="H2" s="376"/>
    </row>
    <row r="3" spans="1:8" ht="22.5" customHeight="1">
      <c r="A3" s="45" t="s">
        <v>1624</v>
      </c>
      <c r="B3" s="46" t="s">
        <v>1625</v>
      </c>
      <c r="D3" s="46" t="s">
        <v>316</v>
      </c>
      <c r="E3" s="385" t="s">
        <v>1626</v>
      </c>
      <c r="F3" s="386"/>
      <c r="G3" s="386"/>
      <c r="H3" s="386"/>
    </row>
    <row r="4" spans="1:8" ht="14.25" customHeight="1">
      <c r="A4" s="47" t="s">
        <v>1627</v>
      </c>
      <c r="B4" s="48">
        <v>16</v>
      </c>
      <c r="C4" s="49"/>
      <c r="D4" s="50">
        <v>111</v>
      </c>
      <c r="E4" s="387" t="s">
        <v>1628</v>
      </c>
      <c r="F4" s="387"/>
      <c r="G4" s="387"/>
      <c r="H4" s="388"/>
    </row>
    <row r="5" spans="1:8" ht="14.25" customHeight="1">
      <c r="A5" s="51" t="s">
        <v>1629</v>
      </c>
      <c r="B5" s="52">
        <v>14</v>
      </c>
      <c r="C5" s="49"/>
      <c r="D5" s="53">
        <v>112</v>
      </c>
      <c r="E5" s="371" t="s">
        <v>1630</v>
      </c>
      <c r="F5" s="371"/>
      <c r="G5" s="371"/>
      <c r="H5" s="372"/>
    </row>
    <row r="6" spans="1:8" ht="14.25" customHeight="1">
      <c r="A6" s="51" t="s">
        <v>1631</v>
      </c>
      <c r="B6" s="52">
        <v>16</v>
      </c>
      <c r="C6" s="49"/>
      <c r="D6" s="53">
        <v>113</v>
      </c>
      <c r="E6" s="371" t="s">
        <v>1273</v>
      </c>
      <c r="F6" s="371"/>
      <c r="G6" s="371"/>
      <c r="H6" s="372"/>
    </row>
    <row r="7" spans="1:8" ht="14.25" customHeight="1">
      <c r="A7" s="51" t="s">
        <v>1274</v>
      </c>
      <c r="B7" s="52">
        <v>8</v>
      </c>
      <c r="C7" s="49"/>
      <c r="D7" s="53">
        <v>114</v>
      </c>
      <c r="E7" s="371" t="s">
        <v>1275</v>
      </c>
      <c r="F7" s="371"/>
      <c r="G7" s="371"/>
      <c r="H7" s="372"/>
    </row>
    <row r="8" spans="1:8" ht="14.25" customHeight="1">
      <c r="A8" s="51" t="s">
        <v>1276</v>
      </c>
      <c r="B8" s="52">
        <v>18</v>
      </c>
      <c r="C8" s="49"/>
      <c r="D8" s="53">
        <v>115</v>
      </c>
      <c r="E8" s="371" t="s">
        <v>1277</v>
      </c>
      <c r="F8" s="371"/>
      <c r="G8" s="371"/>
      <c r="H8" s="372"/>
    </row>
    <row r="9" spans="1:8" ht="14.25" customHeight="1">
      <c r="A9" s="51" t="s">
        <v>1278</v>
      </c>
      <c r="B9" s="52">
        <v>18</v>
      </c>
      <c r="C9" s="49"/>
      <c r="D9" s="53">
        <v>116</v>
      </c>
      <c r="E9" s="371" t="s">
        <v>1279</v>
      </c>
      <c r="F9" s="371"/>
      <c r="G9" s="371"/>
      <c r="H9" s="372"/>
    </row>
    <row r="10" spans="1:8" ht="14.25" customHeight="1">
      <c r="A10" s="51" t="s">
        <v>1280</v>
      </c>
      <c r="B10" s="52">
        <v>4</v>
      </c>
      <c r="C10" s="49"/>
      <c r="D10" s="53">
        <v>119</v>
      </c>
      <c r="E10" s="371" t="s">
        <v>1281</v>
      </c>
      <c r="F10" s="371"/>
      <c r="G10" s="371"/>
      <c r="H10" s="372"/>
    </row>
    <row r="11" spans="1:8" ht="14.25" customHeight="1">
      <c r="A11" s="51" t="s">
        <v>1282</v>
      </c>
      <c r="B11" s="52">
        <v>8</v>
      </c>
      <c r="C11" s="49"/>
      <c r="D11" s="53">
        <v>121</v>
      </c>
      <c r="E11" s="371" t="s">
        <v>1283</v>
      </c>
      <c r="F11" s="371"/>
      <c r="G11" s="371"/>
      <c r="H11" s="372"/>
    </row>
    <row r="12" spans="1:8" ht="14.25" customHeight="1">
      <c r="A12" s="51" t="s">
        <v>1284</v>
      </c>
      <c r="B12" s="52">
        <v>17</v>
      </c>
      <c r="C12" s="49"/>
      <c r="D12" s="53">
        <v>122</v>
      </c>
      <c r="E12" s="371" t="s">
        <v>1285</v>
      </c>
      <c r="F12" s="371"/>
      <c r="G12" s="371"/>
      <c r="H12" s="372"/>
    </row>
    <row r="13" spans="1:8" ht="14.25" customHeight="1">
      <c r="A13" s="51" t="s">
        <v>1286</v>
      </c>
      <c r="B13" s="52">
        <v>12</v>
      </c>
      <c r="C13" s="49"/>
      <c r="D13" s="53">
        <v>123</v>
      </c>
      <c r="E13" s="371" t="s">
        <v>1287</v>
      </c>
      <c r="F13" s="371"/>
      <c r="G13" s="371"/>
      <c r="H13" s="372"/>
    </row>
    <row r="14" spans="1:8" ht="14.25" customHeight="1">
      <c r="A14" s="51" t="s">
        <v>1288</v>
      </c>
      <c r="B14" s="52">
        <v>2</v>
      </c>
      <c r="C14" s="49"/>
      <c r="D14" s="53">
        <v>124</v>
      </c>
      <c r="E14" s="371" t="s">
        <v>1289</v>
      </c>
      <c r="F14" s="371"/>
      <c r="G14" s="371"/>
      <c r="H14" s="372"/>
    </row>
    <row r="15" spans="1:8" ht="14.25" customHeight="1">
      <c r="A15" s="51" t="s">
        <v>1290</v>
      </c>
      <c r="B15" s="52">
        <v>1</v>
      </c>
      <c r="C15" s="49"/>
      <c r="D15" s="53">
        <v>125</v>
      </c>
      <c r="E15" s="371" t="s">
        <v>1291</v>
      </c>
      <c r="F15" s="371"/>
      <c r="G15" s="371"/>
      <c r="H15" s="372"/>
    </row>
    <row r="16" spans="1:8" ht="14.25" customHeight="1">
      <c r="A16" s="51" t="s">
        <v>1292</v>
      </c>
      <c r="B16" s="52">
        <v>5</v>
      </c>
      <c r="C16" s="49"/>
      <c r="D16" s="53">
        <v>126</v>
      </c>
      <c r="E16" s="371" t="s">
        <v>1293</v>
      </c>
      <c r="F16" s="371"/>
      <c r="G16" s="371"/>
      <c r="H16" s="372"/>
    </row>
    <row r="17" spans="1:8" ht="14.25" customHeight="1">
      <c r="A17" s="51" t="s">
        <v>1294</v>
      </c>
      <c r="B17" s="52">
        <v>14</v>
      </c>
      <c r="C17" s="49"/>
      <c r="D17" s="53">
        <v>127</v>
      </c>
      <c r="E17" s="371" t="s">
        <v>1295</v>
      </c>
      <c r="F17" s="371"/>
      <c r="G17" s="371"/>
      <c r="H17" s="372"/>
    </row>
    <row r="18" spans="1:8" ht="14.25" customHeight="1">
      <c r="A18" s="51" t="s">
        <v>1296</v>
      </c>
      <c r="B18" s="52">
        <v>20</v>
      </c>
      <c r="C18" s="49"/>
      <c r="D18" s="53">
        <v>128</v>
      </c>
      <c r="E18" s="371" t="s">
        <v>1297</v>
      </c>
      <c r="F18" s="371"/>
      <c r="G18" s="371"/>
      <c r="H18" s="372"/>
    </row>
    <row r="19" spans="1:8" ht="14.25" customHeight="1">
      <c r="A19" s="51" t="s">
        <v>1298</v>
      </c>
      <c r="B19" s="52">
        <v>14</v>
      </c>
      <c r="C19" s="49"/>
      <c r="D19" s="53">
        <v>129</v>
      </c>
      <c r="E19" s="371" t="s">
        <v>1299</v>
      </c>
      <c r="F19" s="371"/>
      <c r="G19" s="371"/>
      <c r="H19" s="372"/>
    </row>
    <row r="20" spans="1:8" ht="14.25" customHeight="1">
      <c r="A20" s="51" t="s">
        <v>1300</v>
      </c>
      <c r="B20" s="52">
        <v>13</v>
      </c>
      <c r="C20" s="49"/>
      <c r="D20" s="53">
        <v>130</v>
      </c>
      <c r="E20" s="371" t="s">
        <v>1301</v>
      </c>
      <c r="F20" s="371"/>
      <c r="G20" s="371"/>
      <c r="H20" s="372"/>
    </row>
    <row r="21" spans="1:8" ht="14.25" customHeight="1">
      <c r="A21" s="51" t="s">
        <v>1302</v>
      </c>
      <c r="B21" s="52">
        <v>7</v>
      </c>
      <c r="C21" s="49"/>
      <c r="D21" s="53">
        <v>141</v>
      </c>
      <c r="E21" s="371" t="s">
        <v>1303</v>
      </c>
      <c r="F21" s="371"/>
      <c r="G21" s="371"/>
      <c r="H21" s="372"/>
    </row>
    <row r="22" spans="1:8" ht="14.25" customHeight="1">
      <c r="A22" s="51" t="s">
        <v>1304</v>
      </c>
      <c r="B22" s="52">
        <v>5</v>
      </c>
      <c r="C22" s="49"/>
      <c r="D22" s="53">
        <v>142</v>
      </c>
      <c r="E22" s="371" t="s">
        <v>1305</v>
      </c>
      <c r="F22" s="371"/>
      <c r="G22" s="371"/>
      <c r="H22" s="372"/>
    </row>
    <row r="23" spans="1:8" ht="14.25" customHeight="1">
      <c r="A23" s="51" t="s">
        <v>1306</v>
      </c>
      <c r="B23" s="52">
        <v>13</v>
      </c>
      <c r="C23" s="49"/>
      <c r="D23" s="53">
        <v>143</v>
      </c>
      <c r="E23" s="371" t="s">
        <v>665</v>
      </c>
      <c r="F23" s="371"/>
      <c r="G23" s="371"/>
      <c r="H23" s="372"/>
    </row>
    <row r="24" spans="1:8" ht="14.25" customHeight="1">
      <c r="A24" s="51" t="s">
        <v>1307</v>
      </c>
      <c r="B24" s="52">
        <v>15</v>
      </c>
      <c r="C24" s="49"/>
      <c r="D24" s="53">
        <v>144</v>
      </c>
      <c r="E24" s="371" t="s">
        <v>1308</v>
      </c>
      <c r="F24" s="371"/>
      <c r="G24" s="371"/>
      <c r="H24" s="372"/>
    </row>
    <row r="25" spans="1:8" ht="14.25" customHeight="1">
      <c r="A25" s="51" t="s">
        <v>1309</v>
      </c>
      <c r="B25" s="52">
        <v>14</v>
      </c>
      <c r="C25" s="49"/>
      <c r="D25" s="53">
        <v>145</v>
      </c>
      <c r="E25" s="371" t="s">
        <v>664</v>
      </c>
      <c r="F25" s="371"/>
      <c r="G25" s="371"/>
      <c r="H25" s="372"/>
    </row>
    <row r="26" spans="1:8" ht="14.25" customHeight="1">
      <c r="A26" s="51" t="s">
        <v>1310</v>
      </c>
      <c r="B26" s="52">
        <v>13</v>
      </c>
      <c r="C26" s="49"/>
      <c r="D26" s="53">
        <v>146</v>
      </c>
      <c r="E26" s="371" t="s">
        <v>666</v>
      </c>
      <c r="F26" s="371"/>
      <c r="G26" s="371"/>
      <c r="H26" s="372"/>
    </row>
    <row r="27" spans="1:8" ht="14.25" customHeight="1">
      <c r="A27" s="51" t="s">
        <v>1311</v>
      </c>
      <c r="B27" s="52">
        <v>15</v>
      </c>
      <c r="C27" s="49"/>
      <c r="D27" s="53">
        <v>147</v>
      </c>
      <c r="E27" s="371" t="s">
        <v>667</v>
      </c>
      <c r="F27" s="371"/>
      <c r="G27" s="371"/>
      <c r="H27" s="372"/>
    </row>
    <row r="28" spans="1:8" ht="14.25" customHeight="1">
      <c r="A28" s="51" t="s">
        <v>1312</v>
      </c>
      <c r="B28" s="52">
        <v>1</v>
      </c>
      <c r="C28" s="49"/>
      <c r="D28" s="53">
        <v>149</v>
      </c>
      <c r="E28" s="371" t="s">
        <v>668</v>
      </c>
      <c r="F28" s="371"/>
      <c r="G28" s="371"/>
      <c r="H28" s="372"/>
    </row>
    <row r="29" spans="1:8" ht="14.25" customHeight="1">
      <c r="A29" s="51" t="s">
        <v>1313</v>
      </c>
      <c r="B29" s="52">
        <v>14</v>
      </c>
      <c r="C29" s="49"/>
      <c r="D29" s="53">
        <v>150</v>
      </c>
      <c r="E29" s="371" t="s">
        <v>1314</v>
      </c>
      <c r="F29" s="371"/>
      <c r="G29" s="371"/>
      <c r="H29" s="372"/>
    </row>
    <row r="30" spans="1:8" ht="14.25" customHeight="1">
      <c r="A30" s="51" t="s">
        <v>1315</v>
      </c>
      <c r="B30" s="52">
        <v>7</v>
      </c>
      <c r="C30" s="49"/>
      <c r="D30" s="53">
        <v>161</v>
      </c>
      <c r="E30" s="371" t="s">
        <v>1316</v>
      </c>
      <c r="F30" s="371"/>
      <c r="G30" s="371"/>
      <c r="H30" s="372"/>
    </row>
    <row r="31" spans="1:8" ht="14.25" customHeight="1">
      <c r="A31" s="51" t="s">
        <v>1317</v>
      </c>
      <c r="B31" s="52">
        <v>19</v>
      </c>
      <c r="C31" s="49"/>
      <c r="D31" s="53">
        <v>162</v>
      </c>
      <c r="E31" s="371" t="s">
        <v>1318</v>
      </c>
      <c r="F31" s="371"/>
      <c r="G31" s="371"/>
      <c r="H31" s="372"/>
    </row>
    <row r="32" spans="1:8" ht="14.25" customHeight="1">
      <c r="A32" s="51" t="s">
        <v>1319</v>
      </c>
      <c r="B32" s="52">
        <v>16</v>
      </c>
      <c r="C32" s="49"/>
      <c r="D32" s="53">
        <v>163</v>
      </c>
      <c r="E32" s="371" t="s">
        <v>1320</v>
      </c>
      <c r="F32" s="371"/>
      <c r="G32" s="371"/>
      <c r="H32" s="372"/>
    </row>
    <row r="33" spans="1:8" ht="14.25" customHeight="1">
      <c r="A33" s="51" t="s">
        <v>1321</v>
      </c>
      <c r="B33" s="52">
        <v>17</v>
      </c>
      <c r="C33" s="49"/>
      <c r="D33" s="53">
        <v>164</v>
      </c>
      <c r="E33" s="371" t="s">
        <v>1322</v>
      </c>
      <c r="F33" s="371"/>
      <c r="G33" s="371"/>
      <c r="H33" s="372"/>
    </row>
    <row r="34" spans="1:8" ht="14.25" customHeight="1">
      <c r="A34" s="51" t="s">
        <v>1323</v>
      </c>
      <c r="B34" s="52">
        <v>16</v>
      </c>
      <c r="C34" s="49"/>
      <c r="D34" s="53">
        <v>170</v>
      </c>
      <c r="E34" s="371" t="s">
        <v>1324</v>
      </c>
      <c r="F34" s="371"/>
      <c r="G34" s="371"/>
      <c r="H34" s="372"/>
    </row>
    <row r="35" spans="1:8" ht="14.25" customHeight="1">
      <c r="A35" s="51" t="s">
        <v>1325</v>
      </c>
      <c r="B35" s="52">
        <v>4</v>
      </c>
      <c r="C35" s="49"/>
      <c r="D35" s="53">
        <v>210</v>
      </c>
      <c r="E35" s="371" t="s">
        <v>1326</v>
      </c>
      <c r="F35" s="371"/>
      <c r="G35" s="371"/>
      <c r="H35" s="372"/>
    </row>
    <row r="36" spans="1:8" ht="14.25" customHeight="1">
      <c r="A36" s="51" t="s">
        <v>1327</v>
      </c>
      <c r="B36" s="52">
        <v>16</v>
      </c>
      <c r="C36" s="49"/>
      <c r="D36" s="53">
        <v>220</v>
      </c>
      <c r="E36" s="371" t="s">
        <v>1328</v>
      </c>
      <c r="F36" s="371"/>
      <c r="G36" s="371"/>
      <c r="H36" s="372"/>
    </row>
    <row r="37" spans="1:8" ht="14.25" customHeight="1">
      <c r="A37" s="51" t="s">
        <v>1329</v>
      </c>
      <c r="B37" s="52">
        <v>1</v>
      </c>
      <c r="C37" s="49"/>
      <c r="D37" s="53">
        <v>230</v>
      </c>
      <c r="E37" s="371" t="s">
        <v>1330</v>
      </c>
      <c r="F37" s="371"/>
      <c r="G37" s="371"/>
      <c r="H37" s="372"/>
    </row>
    <row r="38" spans="1:8" ht="14.25" customHeight="1">
      <c r="A38" s="51" t="s">
        <v>1331</v>
      </c>
      <c r="B38" s="52">
        <v>1</v>
      </c>
      <c r="C38" s="49"/>
      <c r="D38" s="53">
        <v>240</v>
      </c>
      <c r="E38" s="371" t="s">
        <v>1332</v>
      </c>
      <c r="F38" s="371"/>
      <c r="G38" s="371"/>
      <c r="H38" s="372"/>
    </row>
    <row r="39" spans="1:8" ht="14.25" customHeight="1">
      <c r="A39" s="51" t="s">
        <v>1333</v>
      </c>
      <c r="B39" s="52">
        <v>17</v>
      </c>
      <c r="C39" s="49"/>
      <c r="D39" s="53">
        <v>311</v>
      </c>
      <c r="E39" s="371" t="s">
        <v>1334</v>
      </c>
      <c r="F39" s="371"/>
      <c r="G39" s="371"/>
      <c r="H39" s="372"/>
    </row>
    <row r="40" spans="1:8" ht="14.25" customHeight="1">
      <c r="A40" s="51" t="s">
        <v>1335</v>
      </c>
      <c r="B40" s="52">
        <v>11</v>
      </c>
      <c r="C40" s="49"/>
      <c r="D40" s="53">
        <v>312</v>
      </c>
      <c r="E40" s="371" t="s">
        <v>669</v>
      </c>
      <c r="F40" s="371"/>
      <c r="G40" s="371"/>
      <c r="H40" s="372"/>
    </row>
    <row r="41" spans="1:8" ht="14.25" customHeight="1">
      <c r="A41" s="51" t="s">
        <v>1336</v>
      </c>
      <c r="B41" s="52">
        <v>5</v>
      </c>
      <c r="C41" s="49"/>
      <c r="D41" s="53">
        <v>321</v>
      </c>
      <c r="E41" s="371" t="s">
        <v>1337</v>
      </c>
      <c r="F41" s="371"/>
      <c r="G41" s="371"/>
      <c r="H41" s="372"/>
    </row>
    <row r="42" spans="1:8" ht="14.25" customHeight="1">
      <c r="A42" s="51" t="s">
        <v>1338</v>
      </c>
      <c r="B42" s="52">
        <v>5</v>
      </c>
      <c r="C42" s="49"/>
      <c r="D42" s="53">
        <v>322</v>
      </c>
      <c r="E42" s="371" t="s">
        <v>1339</v>
      </c>
      <c r="F42" s="371"/>
      <c r="G42" s="371"/>
      <c r="H42" s="372"/>
    </row>
    <row r="43" spans="1:8" ht="14.25" customHeight="1">
      <c r="A43" s="51" t="s">
        <v>1340</v>
      </c>
      <c r="B43" s="52">
        <v>9</v>
      </c>
      <c r="C43" s="49"/>
      <c r="D43" s="53">
        <v>510</v>
      </c>
      <c r="E43" s="371" t="s">
        <v>1642</v>
      </c>
      <c r="F43" s="371"/>
      <c r="G43" s="371"/>
      <c r="H43" s="372"/>
    </row>
    <row r="44" spans="1:8" ht="14.25" customHeight="1">
      <c r="A44" s="51" t="s">
        <v>1643</v>
      </c>
      <c r="B44" s="52">
        <v>8</v>
      </c>
      <c r="C44" s="49"/>
      <c r="D44" s="53">
        <v>520</v>
      </c>
      <c r="E44" s="371" t="s">
        <v>1644</v>
      </c>
      <c r="F44" s="371"/>
      <c r="G44" s="371"/>
      <c r="H44" s="372"/>
    </row>
    <row r="45" spans="1:8" ht="14.25" customHeight="1">
      <c r="A45" s="51" t="s">
        <v>1645</v>
      </c>
      <c r="B45" s="52">
        <v>12</v>
      </c>
      <c r="C45" s="49"/>
      <c r="D45" s="53">
        <v>610</v>
      </c>
      <c r="E45" s="371" t="s">
        <v>1646</v>
      </c>
      <c r="F45" s="371"/>
      <c r="G45" s="371"/>
      <c r="H45" s="372"/>
    </row>
    <row r="46" spans="1:8" ht="14.25" customHeight="1">
      <c r="A46" s="51" t="s">
        <v>1647</v>
      </c>
      <c r="B46" s="52">
        <v>18</v>
      </c>
      <c r="C46" s="49"/>
      <c r="D46" s="53">
        <v>620</v>
      </c>
      <c r="E46" s="371" t="s">
        <v>1648</v>
      </c>
      <c r="F46" s="371"/>
      <c r="G46" s="371"/>
      <c r="H46" s="372"/>
    </row>
    <row r="47" spans="1:8" ht="14.25" customHeight="1">
      <c r="A47" s="51" t="s">
        <v>1649</v>
      </c>
      <c r="B47" s="52">
        <v>2</v>
      </c>
      <c r="C47" s="49"/>
      <c r="D47" s="53">
        <v>710</v>
      </c>
      <c r="E47" s="371" t="s">
        <v>1650</v>
      </c>
      <c r="F47" s="371"/>
      <c r="G47" s="371"/>
      <c r="H47" s="372"/>
    </row>
    <row r="48" spans="1:8" ht="14.25" customHeight="1">
      <c r="A48" s="51" t="s">
        <v>1651</v>
      </c>
      <c r="B48" s="52">
        <v>18</v>
      </c>
      <c r="C48" s="49"/>
      <c r="D48" s="53">
        <v>721</v>
      </c>
      <c r="E48" s="371" t="s">
        <v>1652</v>
      </c>
      <c r="F48" s="371"/>
      <c r="G48" s="371"/>
      <c r="H48" s="372"/>
    </row>
    <row r="49" spans="1:8" ht="14.25" customHeight="1">
      <c r="A49" s="51" t="s">
        <v>1653</v>
      </c>
      <c r="B49" s="52">
        <v>12</v>
      </c>
      <c r="C49" s="49"/>
      <c r="D49" s="53">
        <v>729</v>
      </c>
      <c r="E49" s="371" t="s">
        <v>1654</v>
      </c>
      <c r="F49" s="371"/>
      <c r="G49" s="371"/>
      <c r="H49" s="372"/>
    </row>
    <row r="50" spans="1:8" ht="14.25" customHeight="1">
      <c r="A50" s="51" t="s">
        <v>1655</v>
      </c>
      <c r="B50" s="52">
        <v>18</v>
      </c>
      <c r="C50" s="49"/>
      <c r="D50" s="53">
        <v>811</v>
      </c>
      <c r="E50" s="371" t="s">
        <v>1656</v>
      </c>
      <c r="F50" s="371"/>
      <c r="G50" s="371"/>
      <c r="H50" s="372"/>
    </row>
    <row r="51" spans="1:8" ht="14.25" customHeight="1">
      <c r="A51" s="51" t="s">
        <v>1657</v>
      </c>
      <c r="B51" s="52">
        <v>16</v>
      </c>
      <c r="C51" s="49"/>
      <c r="D51" s="53">
        <v>812</v>
      </c>
      <c r="E51" s="371" t="s">
        <v>1658</v>
      </c>
      <c r="F51" s="371"/>
      <c r="G51" s="371"/>
      <c r="H51" s="372"/>
    </row>
    <row r="52" spans="1:8" ht="14.25" customHeight="1">
      <c r="A52" s="51" t="s">
        <v>1659</v>
      </c>
      <c r="B52" s="52">
        <v>12</v>
      </c>
      <c r="C52" s="49"/>
      <c r="D52" s="53">
        <v>891</v>
      </c>
      <c r="E52" s="371" t="s">
        <v>1660</v>
      </c>
      <c r="F52" s="371"/>
      <c r="G52" s="371"/>
      <c r="H52" s="372"/>
    </row>
    <row r="53" spans="1:8" ht="14.25" customHeight="1">
      <c r="A53" s="51" t="s">
        <v>1661</v>
      </c>
      <c r="B53" s="52">
        <v>18</v>
      </c>
      <c r="C53" s="49"/>
      <c r="D53" s="53">
        <v>892</v>
      </c>
      <c r="E53" s="371" t="s">
        <v>1662</v>
      </c>
      <c r="F53" s="371"/>
      <c r="G53" s="371"/>
      <c r="H53" s="372"/>
    </row>
    <row r="54" spans="1:8" ht="14.25" customHeight="1">
      <c r="A54" s="51" t="s">
        <v>1663</v>
      </c>
      <c r="B54" s="52">
        <v>5</v>
      </c>
      <c r="C54" s="49"/>
      <c r="D54" s="53">
        <v>893</v>
      </c>
      <c r="E54" s="371" t="s">
        <v>1664</v>
      </c>
      <c r="F54" s="371"/>
      <c r="G54" s="371"/>
      <c r="H54" s="372"/>
    </row>
    <row r="55" spans="1:8" ht="14.25" customHeight="1">
      <c r="A55" s="51" t="s">
        <v>1665</v>
      </c>
      <c r="B55" s="52">
        <v>4</v>
      </c>
      <c r="C55" s="49"/>
      <c r="D55" s="53">
        <v>899</v>
      </c>
      <c r="E55" s="371" t="s">
        <v>1666</v>
      </c>
      <c r="F55" s="371"/>
      <c r="G55" s="371"/>
      <c r="H55" s="372"/>
    </row>
    <row r="56" spans="1:8" ht="14.25" customHeight="1">
      <c r="A56" s="51" t="s">
        <v>1667</v>
      </c>
      <c r="B56" s="52">
        <v>17</v>
      </c>
      <c r="C56" s="49"/>
      <c r="D56" s="53">
        <v>910</v>
      </c>
      <c r="E56" s="371" t="s">
        <v>1668</v>
      </c>
      <c r="F56" s="371"/>
      <c r="G56" s="371"/>
      <c r="H56" s="372"/>
    </row>
    <row r="57" spans="1:8" ht="14.25" customHeight="1">
      <c r="A57" s="51" t="s">
        <v>1669</v>
      </c>
      <c r="B57" s="52">
        <v>15</v>
      </c>
      <c r="C57" s="49"/>
      <c r="D57" s="53">
        <v>990</v>
      </c>
      <c r="E57" s="371" t="s">
        <v>1670</v>
      </c>
      <c r="F57" s="371"/>
      <c r="G57" s="371"/>
      <c r="H57" s="372"/>
    </row>
    <row r="58" spans="1:8" ht="14.25" customHeight="1">
      <c r="A58" s="51" t="s">
        <v>1671</v>
      </c>
      <c r="B58" s="52">
        <v>8</v>
      </c>
      <c r="C58" s="49"/>
      <c r="D58" s="53">
        <v>1011</v>
      </c>
      <c r="E58" s="371" t="s">
        <v>1672</v>
      </c>
      <c r="F58" s="371"/>
      <c r="G58" s="371"/>
      <c r="H58" s="372"/>
    </row>
    <row r="59" spans="1:8" ht="14.25" customHeight="1">
      <c r="A59" s="51" t="s">
        <v>1673</v>
      </c>
      <c r="B59" s="52">
        <v>8</v>
      </c>
      <c r="C59" s="49"/>
      <c r="D59" s="53">
        <v>1012</v>
      </c>
      <c r="E59" s="371" t="s">
        <v>1674</v>
      </c>
      <c r="F59" s="371"/>
      <c r="G59" s="371"/>
      <c r="H59" s="372"/>
    </row>
    <row r="60" spans="1:8" ht="14.25" customHeight="1">
      <c r="A60" s="51" t="s">
        <v>1675</v>
      </c>
      <c r="B60" s="52">
        <v>10</v>
      </c>
      <c r="C60" s="49"/>
      <c r="D60" s="53">
        <v>1013</v>
      </c>
      <c r="E60" s="371" t="s">
        <v>670</v>
      </c>
      <c r="F60" s="371"/>
      <c r="G60" s="371"/>
      <c r="H60" s="372"/>
    </row>
    <row r="61" spans="1:8" ht="14.25" customHeight="1">
      <c r="A61" s="51" t="s">
        <v>1676</v>
      </c>
      <c r="B61" s="52">
        <v>8</v>
      </c>
      <c r="C61" s="49"/>
      <c r="D61" s="53">
        <v>1020</v>
      </c>
      <c r="E61" s="371" t="s">
        <v>1677</v>
      </c>
      <c r="F61" s="371"/>
      <c r="G61" s="371"/>
      <c r="H61" s="372"/>
    </row>
    <row r="62" spans="1:8" ht="14.25" customHeight="1">
      <c r="A62" s="51" t="s">
        <v>1678</v>
      </c>
      <c r="B62" s="52">
        <v>10</v>
      </c>
      <c r="C62" s="49"/>
      <c r="D62" s="53">
        <v>1031</v>
      </c>
      <c r="E62" s="371" t="s">
        <v>671</v>
      </c>
      <c r="F62" s="371"/>
      <c r="G62" s="371"/>
      <c r="H62" s="372"/>
    </row>
    <row r="63" spans="1:8" ht="14.25" customHeight="1">
      <c r="A63" s="51" t="s">
        <v>1679</v>
      </c>
      <c r="B63" s="52">
        <v>10</v>
      </c>
      <c r="C63" s="49"/>
      <c r="D63" s="53">
        <v>1032</v>
      </c>
      <c r="E63" s="371" t="s">
        <v>672</v>
      </c>
      <c r="F63" s="371"/>
      <c r="G63" s="371"/>
      <c r="H63" s="372"/>
    </row>
    <row r="64" spans="1:8" ht="14.25" customHeight="1">
      <c r="A64" s="51" t="s">
        <v>1680</v>
      </c>
      <c r="B64" s="52">
        <v>11</v>
      </c>
      <c r="C64" s="49"/>
      <c r="D64" s="53">
        <v>1039</v>
      </c>
      <c r="E64" s="371" t="s">
        <v>1681</v>
      </c>
      <c r="F64" s="371"/>
      <c r="G64" s="371"/>
      <c r="H64" s="372"/>
    </row>
    <row r="65" spans="1:8" ht="14.25" customHeight="1">
      <c r="A65" s="51" t="s">
        <v>1682</v>
      </c>
      <c r="B65" s="52">
        <v>20</v>
      </c>
      <c r="C65" s="49"/>
      <c r="D65" s="53">
        <v>1041</v>
      </c>
      <c r="E65" s="371" t="s">
        <v>1683</v>
      </c>
      <c r="F65" s="371"/>
      <c r="G65" s="371"/>
      <c r="H65" s="372"/>
    </row>
    <row r="66" spans="1:8" ht="14.25" customHeight="1">
      <c r="A66" s="51" t="s">
        <v>1684</v>
      </c>
      <c r="B66" s="52">
        <v>8</v>
      </c>
      <c r="C66" s="49"/>
      <c r="D66" s="53">
        <v>1042</v>
      </c>
      <c r="E66" s="371" t="s">
        <v>1685</v>
      </c>
      <c r="F66" s="371"/>
      <c r="G66" s="371"/>
      <c r="H66" s="372"/>
    </row>
    <row r="67" spans="1:8" ht="14.25" customHeight="1">
      <c r="A67" s="51" t="s">
        <v>1686</v>
      </c>
      <c r="B67" s="52">
        <v>7</v>
      </c>
      <c r="C67" s="49"/>
      <c r="D67" s="53">
        <v>1051</v>
      </c>
      <c r="E67" s="371" t="s">
        <v>1687</v>
      </c>
      <c r="F67" s="371"/>
      <c r="G67" s="371"/>
      <c r="H67" s="372"/>
    </row>
    <row r="68" spans="1:8" ht="14.25" customHeight="1">
      <c r="A68" s="51" t="s">
        <v>1688</v>
      </c>
      <c r="B68" s="52">
        <v>14</v>
      </c>
      <c r="C68" s="49"/>
      <c r="D68" s="53">
        <v>1052</v>
      </c>
      <c r="E68" s="371" t="s">
        <v>673</v>
      </c>
      <c r="F68" s="371"/>
      <c r="G68" s="371"/>
      <c r="H68" s="372"/>
    </row>
    <row r="69" spans="1:8" ht="14.25" customHeight="1">
      <c r="A69" s="51" t="s">
        <v>1689</v>
      </c>
      <c r="B69" s="52">
        <v>14</v>
      </c>
      <c r="C69" s="49"/>
      <c r="D69" s="53">
        <v>1061</v>
      </c>
      <c r="E69" s="371" t="s">
        <v>1690</v>
      </c>
      <c r="F69" s="371"/>
      <c r="G69" s="371"/>
      <c r="H69" s="372"/>
    </row>
    <row r="70" spans="1:8" ht="14.25" customHeight="1">
      <c r="A70" s="51" t="s">
        <v>1691</v>
      </c>
      <c r="B70" s="52">
        <v>14</v>
      </c>
      <c r="C70" s="49"/>
      <c r="D70" s="53">
        <v>1062</v>
      </c>
      <c r="E70" s="371" t="s">
        <v>674</v>
      </c>
      <c r="F70" s="371"/>
      <c r="G70" s="371"/>
      <c r="H70" s="372"/>
    </row>
    <row r="71" spans="1:8" ht="14.25" customHeight="1">
      <c r="A71" s="51" t="s">
        <v>1692</v>
      </c>
      <c r="B71" s="52">
        <v>7</v>
      </c>
      <c r="C71" s="49"/>
      <c r="D71" s="53">
        <v>1071</v>
      </c>
      <c r="E71" s="371" t="s">
        <v>1693</v>
      </c>
      <c r="F71" s="371"/>
      <c r="G71" s="371"/>
      <c r="H71" s="372"/>
    </row>
    <row r="72" spans="1:8" ht="27.75" customHeight="1">
      <c r="A72" s="51" t="s">
        <v>1694</v>
      </c>
      <c r="B72" s="52">
        <v>12</v>
      </c>
      <c r="C72" s="49"/>
      <c r="D72" s="53">
        <v>1072</v>
      </c>
      <c r="E72" s="371" t="s">
        <v>1695</v>
      </c>
      <c r="F72" s="371"/>
      <c r="G72" s="371"/>
      <c r="H72" s="372"/>
    </row>
    <row r="73" spans="1:8" ht="14.25" customHeight="1">
      <c r="A73" s="51" t="s">
        <v>1696</v>
      </c>
      <c r="B73" s="52">
        <v>20</v>
      </c>
      <c r="C73" s="49"/>
      <c r="D73" s="53">
        <v>1073</v>
      </c>
      <c r="E73" s="371" t="s">
        <v>1697</v>
      </c>
      <c r="F73" s="371"/>
      <c r="G73" s="371"/>
      <c r="H73" s="372"/>
    </row>
    <row r="74" spans="1:8" ht="14.25" customHeight="1">
      <c r="A74" s="51" t="s">
        <v>1698</v>
      </c>
      <c r="B74" s="52">
        <v>8</v>
      </c>
      <c r="C74" s="49"/>
      <c r="D74" s="53">
        <v>1081</v>
      </c>
      <c r="E74" s="371" t="s">
        <v>675</v>
      </c>
      <c r="F74" s="371"/>
      <c r="G74" s="371"/>
      <c r="H74" s="372"/>
    </row>
    <row r="75" spans="1:8" ht="14.25" customHeight="1">
      <c r="A75" s="51" t="s">
        <v>1699</v>
      </c>
      <c r="B75" s="52">
        <v>2</v>
      </c>
      <c r="C75" s="49"/>
      <c r="D75" s="53">
        <v>1082</v>
      </c>
      <c r="E75" s="371" t="s">
        <v>1700</v>
      </c>
      <c r="F75" s="371"/>
      <c r="G75" s="371"/>
      <c r="H75" s="372"/>
    </row>
    <row r="76" spans="1:8" ht="14.25" customHeight="1">
      <c r="A76" s="51" t="s">
        <v>1701</v>
      </c>
      <c r="B76" s="52">
        <v>7</v>
      </c>
      <c r="C76" s="49"/>
      <c r="D76" s="53">
        <v>1083</v>
      </c>
      <c r="E76" s="371" t="s">
        <v>676</v>
      </c>
      <c r="F76" s="371"/>
      <c r="G76" s="371"/>
      <c r="H76" s="372"/>
    </row>
    <row r="77" spans="1:8" ht="14.25" customHeight="1">
      <c r="A77" s="51" t="s">
        <v>1702</v>
      </c>
      <c r="B77" s="52">
        <v>17</v>
      </c>
      <c r="C77" s="49"/>
      <c r="D77" s="53">
        <v>1084</v>
      </c>
      <c r="E77" s="371" t="s">
        <v>1703</v>
      </c>
      <c r="F77" s="371"/>
      <c r="G77" s="371"/>
      <c r="H77" s="372"/>
    </row>
    <row r="78" spans="1:8" ht="14.25" customHeight="1">
      <c r="A78" s="51" t="s">
        <v>1704</v>
      </c>
      <c r="B78" s="52">
        <v>8</v>
      </c>
      <c r="C78" s="49"/>
      <c r="D78" s="53">
        <v>1085</v>
      </c>
      <c r="E78" s="371" t="s">
        <v>1705</v>
      </c>
      <c r="F78" s="371"/>
      <c r="G78" s="371"/>
      <c r="H78" s="372"/>
    </row>
    <row r="79" spans="1:8" ht="14.25" customHeight="1">
      <c r="A79" s="51" t="s">
        <v>1706</v>
      </c>
      <c r="B79" s="52">
        <v>20</v>
      </c>
      <c r="C79" s="49"/>
      <c r="D79" s="53">
        <v>1086</v>
      </c>
      <c r="E79" s="371" t="s">
        <v>1707</v>
      </c>
      <c r="F79" s="371"/>
      <c r="G79" s="371"/>
      <c r="H79" s="372"/>
    </row>
    <row r="80" spans="1:8" ht="14.25" customHeight="1">
      <c r="A80" s="51" t="s">
        <v>1708</v>
      </c>
      <c r="B80" s="52">
        <v>20</v>
      </c>
      <c r="C80" s="49"/>
      <c r="D80" s="53">
        <v>1089</v>
      </c>
      <c r="E80" s="371" t="s">
        <v>1709</v>
      </c>
      <c r="F80" s="371"/>
      <c r="G80" s="371"/>
      <c r="H80" s="372"/>
    </row>
    <row r="81" spans="1:8" ht="14.25" customHeight="1">
      <c r="A81" s="51" t="s">
        <v>1710</v>
      </c>
      <c r="B81" s="52">
        <v>14</v>
      </c>
      <c r="C81" s="49"/>
      <c r="D81" s="53">
        <v>1091</v>
      </c>
      <c r="E81" s="371" t="s">
        <v>1711</v>
      </c>
      <c r="F81" s="371"/>
      <c r="G81" s="371"/>
      <c r="H81" s="372"/>
    </row>
    <row r="82" spans="1:8" ht="14.25" customHeight="1">
      <c r="A82" s="51" t="s">
        <v>1712</v>
      </c>
      <c r="B82" s="52">
        <v>2</v>
      </c>
      <c r="C82" s="49"/>
      <c r="D82" s="53">
        <v>1092</v>
      </c>
      <c r="E82" s="371" t="s">
        <v>1713</v>
      </c>
      <c r="F82" s="371"/>
      <c r="G82" s="371"/>
      <c r="H82" s="372"/>
    </row>
    <row r="83" spans="1:8" ht="14.25" customHeight="1">
      <c r="A83" s="51" t="s">
        <v>1714</v>
      </c>
      <c r="B83" s="52">
        <v>5</v>
      </c>
      <c r="C83" s="49"/>
      <c r="D83" s="53">
        <v>1101</v>
      </c>
      <c r="E83" s="371" t="s">
        <v>1715</v>
      </c>
      <c r="F83" s="371"/>
      <c r="G83" s="371"/>
      <c r="H83" s="372"/>
    </row>
    <row r="84" spans="1:8" ht="14.25" customHeight="1">
      <c r="A84" s="51" t="s">
        <v>1716</v>
      </c>
      <c r="B84" s="52">
        <v>12</v>
      </c>
      <c r="C84" s="49"/>
      <c r="D84" s="53">
        <v>1102</v>
      </c>
      <c r="E84" s="371" t="s">
        <v>1717</v>
      </c>
      <c r="F84" s="371"/>
      <c r="G84" s="371"/>
      <c r="H84" s="372"/>
    </row>
    <row r="85" spans="1:8" ht="14.25" customHeight="1">
      <c r="A85" s="51" t="s">
        <v>1718</v>
      </c>
      <c r="B85" s="52">
        <v>20</v>
      </c>
      <c r="C85" s="49"/>
      <c r="D85" s="53">
        <v>1103</v>
      </c>
      <c r="E85" s="371" t="s">
        <v>1719</v>
      </c>
      <c r="F85" s="371"/>
      <c r="G85" s="371"/>
      <c r="H85" s="372"/>
    </row>
    <row r="86" spans="1:8" ht="14.25" customHeight="1">
      <c r="A86" s="51" t="s">
        <v>1720</v>
      </c>
      <c r="B86" s="52">
        <v>3</v>
      </c>
      <c r="C86" s="49"/>
      <c r="D86" s="53">
        <v>1104</v>
      </c>
      <c r="E86" s="371" t="s">
        <v>1721</v>
      </c>
      <c r="F86" s="371"/>
      <c r="G86" s="371"/>
      <c r="H86" s="372"/>
    </row>
    <row r="87" spans="1:8" ht="14.25" customHeight="1">
      <c r="A87" s="51" t="s">
        <v>1722</v>
      </c>
      <c r="B87" s="52">
        <v>9</v>
      </c>
      <c r="C87" s="49"/>
      <c r="D87" s="53">
        <v>1105</v>
      </c>
      <c r="E87" s="371" t="s">
        <v>683</v>
      </c>
      <c r="F87" s="371"/>
      <c r="G87" s="371"/>
      <c r="H87" s="372"/>
    </row>
    <row r="88" spans="1:8" ht="14.25" customHeight="1">
      <c r="A88" s="51" t="s">
        <v>1723</v>
      </c>
      <c r="B88" s="52">
        <v>5</v>
      </c>
      <c r="C88" s="49"/>
      <c r="D88" s="53">
        <v>1106</v>
      </c>
      <c r="E88" s="371" t="s">
        <v>684</v>
      </c>
      <c r="F88" s="371"/>
      <c r="G88" s="371"/>
      <c r="H88" s="372"/>
    </row>
    <row r="89" spans="1:8" ht="14.25" customHeight="1">
      <c r="A89" s="51" t="s">
        <v>1724</v>
      </c>
      <c r="B89" s="52">
        <v>14</v>
      </c>
      <c r="C89" s="49"/>
      <c r="D89" s="53">
        <v>1107</v>
      </c>
      <c r="E89" s="371" t="s">
        <v>889</v>
      </c>
      <c r="F89" s="371"/>
      <c r="G89" s="371"/>
      <c r="H89" s="372"/>
    </row>
    <row r="90" spans="1:8" ht="14.25" customHeight="1">
      <c r="A90" s="51" t="s">
        <v>890</v>
      </c>
      <c r="B90" s="52">
        <v>20</v>
      </c>
      <c r="C90" s="49"/>
      <c r="D90" s="53">
        <v>1200</v>
      </c>
      <c r="E90" s="371" t="s">
        <v>891</v>
      </c>
      <c r="F90" s="371"/>
      <c r="G90" s="371"/>
      <c r="H90" s="372"/>
    </row>
    <row r="91" spans="1:8" ht="14.25" customHeight="1">
      <c r="A91" s="51" t="s">
        <v>892</v>
      </c>
      <c r="B91" s="52">
        <v>12</v>
      </c>
      <c r="C91" s="49"/>
      <c r="D91" s="53">
        <v>1310</v>
      </c>
      <c r="E91" s="371" t="s">
        <v>893</v>
      </c>
      <c r="F91" s="371"/>
      <c r="G91" s="371"/>
      <c r="H91" s="372"/>
    </row>
    <row r="92" spans="1:8" ht="14.25" customHeight="1">
      <c r="A92" s="51" t="s">
        <v>894</v>
      </c>
      <c r="B92" s="52">
        <v>4</v>
      </c>
      <c r="C92" s="49"/>
      <c r="D92" s="53">
        <v>1320</v>
      </c>
      <c r="E92" s="371" t="s">
        <v>895</v>
      </c>
      <c r="F92" s="371"/>
      <c r="G92" s="371"/>
      <c r="H92" s="372"/>
    </row>
    <row r="93" spans="1:8" ht="14.25" customHeight="1">
      <c r="A93" s="51" t="s">
        <v>896</v>
      </c>
      <c r="B93" s="52">
        <v>14</v>
      </c>
      <c r="C93" s="49"/>
      <c r="D93" s="53">
        <v>1330</v>
      </c>
      <c r="E93" s="371" t="s">
        <v>685</v>
      </c>
      <c r="F93" s="371"/>
      <c r="G93" s="371"/>
      <c r="H93" s="372"/>
    </row>
    <row r="94" spans="1:8" ht="14.25" customHeight="1">
      <c r="A94" s="51" t="s">
        <v>897</v>
      </c>
      <c r="B94" s="52">
        <v>16</v>
      </c>
      <c r="C94" s="49"/>
      <c r="D94" s="53">
        <v>1391</v>
      </c>
      <c r="E94" s="371" t="s">
        <v>686</v>
      </c>
      <c r="F94" s="371"/>
      <c r="G94" s="371"/>
      <c r="H94" s="372"/>
    </row>
    <row r="95" spans="1:8" ht="14.25" customHeight="1">
      <c r="A95" s="51" t="s">
        <v>898</v>
      </c>
      <c r="B95" s="52">
        <v>14</v>
      </c>
      <c r="C95" s="49"/>
      <c r="D95" s="53">
        <v>1392</v>
      </c>
      <c r="E95" s="371" t="s">
        <v>899</v>
      </c>
      <c r="F95" s="371"/>
      <c r="G95" s="371"/>
      <c r="H95" s="372"/>
    </row>
    <row r="96" spans="1:8" ht="14.25" customHeight="1">
      <c r="A96" s="51" t="s">
        <v>900</v>
      </c>
      <c r="B96" s="52">
        <v>15</v>
      </c>
      <c r="C96" s="49"/>
      <c r="D96" s="53">
        <v>1393</v>
      </c>
      <c r="E96" s="371" t="s">
        <v>901</v>
      </c>
      <c r="F96" s="371"/>
      <c r="G96" s="371"/>
      <c r="H96" s="372"/>
    </row>
    <row r="97" spans="1:8" ht="14.25" customHeight="1">
      <c r="A97" s="51" t="s">
        <v>902</v>
      </c>
      <c r="B97" s="52">
        <v>6</v>
      </c>
      <c r="C97" s="49"/>
      <c r="D97" s="53">
        <v>1394</v>
      </c>
      <c r="E97" s="371" t="s">
        <v>903</v>
      </c>
      <c r="F97" s="371"/>
      <c r="G97" s="371"/>
      <c r="H97" s="372"/>
    </row>
    <row r="98" spans="1:8" ht="14.25" customHeight="1">
      <c r="A98" s="51" t="s">
        <v>904</v>
      </c>
      <c r="B98" s="52">
        <v>1</v>
      </c>
      <c r="C98" s="49"/>
      <c r="D98" s="53">
        <v>1395</v>
      </c>
      <c r="E98" s="371" t="s">
        <v>905</v>
      </c>
      <c r="F98" s="371"/>
      <c r="G98" s="371"/>
      <c r="H98" s="372"/>
    </row>
    <row r="99" spans="1:8" ht="14.25" customHeight="1">
      <c r="A99" s="51" t="s">
        <v>906</v>
      </c>
      <c r="B99" s="52">
        <v>1</v>
      </c>
      <c r="C99" s="49"/>
      <c r="D99" s="53">
        <v>1396</v>
      </c>
      <c r="E99" s="371" t="s">
        <v>907</v>
      </c>
      <c r="F99" s="371"/>
      <c r="G99" s="371"/>
      <c r="H99" s="372"/>
    </row>
    <row r="100" spans="1:8" ht="14.25" customHeight="1">
      <c r="A100" s="51" t="s">
        <v>908</v>
      </c>
      <c r="B100" s="52">
        <v>19</v>
      </c>
      <c r="C100" s="49"/>
      <c r="D100" s="53">
        <v>1399</v>
      </c>
      <c r="E100" s="371" t="s">
        <v>909</v>
      </c>
      <c r="F100" s="371"/>
      <c r="G100" s="371"/>
      <c r="H100" s="372"/>
    </row>
    <row r="101" spans="1:8" ht="14.25" customHeight="1">
      <c r="A101" s="51" t="s">
        <v>910</v>
      </c>
      <c r="B101" s="52">
        <v>19</v>
      </c>
      <c r="C101" s="49"/>
      <c r="D101" s="53">
        <v>1411</v>
      </c>
      <c r="E101" s="371" t="s">
        <v>688</v>
      </c>
      <c r="F101" s="371"/>
      <c r="G101" s="371"/>
      <c r="H101" s="372"/>
    </row>
    <row r="102" spans="1:8" ht="14.25" customHeight="1">
      <c r="A102" s="51" t="s">
        <v>911</v>
      </c>
      <c r="B102" s="52">
        <v>4</v>
      </c>
      <c r="C102" s="49"/>
      <c r="D102" s="53">
        <v>1412</v>
      </c>
      <c r="E102" s="371" t="s">
        <v>912</v>
      </c>
      <c r="F102" s="371"/>
      <c r="G102" s="371"/>
      <c r="H102" s="372"/>
    </row>
    <row r="103" spans="1:8" ht="14.25" customHeight="1">
      <c r="A103" s="51" t="s">
        <v>913</v>
      </c>
      <c r="B103" s="52">
        <v>17</v>
      </c>
      <c r="C103" s="49"/>
      <c r="D103" s="53">
        <v>1413</v>
      </c>
      <c r="E103" s="371" t="s">
        <v>914</v>
      </c>
      <c r="F103" s="371"/>
      <c r="G103" s="371"/>
      <c r="H103" s="372"/>
    </row>
    <row r="104" spans="1:8" ht="14.25" customHeight="1">
      <c r="A104" s="51" t="s">
        <v>915</v>
      </c>
      <c r="B104" s="52">
        <v>1</v>
      </c>
      <c r="C104" s="49"/>
      <c r="D104" s="53">
        <v>1414</v>
      </c>
      <c r="E104" s="371" t="s">
        <v>689</v>
      </c>
      <c r="F104" s="371"/>
      <c r="G104" s="371"/>
      <c r="H104" s="372"/>
    </row>
    <row r="105" spans="1:8" ht="14.25" customHeight="1">
      <c r="A105" s="51" t="s">
        <v>916</v>
      </c>
      <c r="B105" s="52">
        <v>17</v>
      </c>
      <c r="C105" s="49"/>
      <c r="D105" s="53">
        <v>1419</v>
      </c>
      <c r="E105" s="371" t="s">
        <v>917</v>
      </c>
      <c r="F105" s="371"/>
      <c r="G105" s="371"/>
      <c r="H105" s="372"/>
    </row>
    <row r="106" spans="1:8" ht="14.25" customHeight="1">
      <c r="A106" s="51" t="s">
        <v>918</v>
      </c>
      <c r="B106" s="52">
        <v>3</v>
      </c>
      <c r="C106" s="49"/>
      <c r="D106" s="53">
        <v>1420</v>
      </c>
      <c r="E106" s="371" t="s">
        <v>919</v>
      </c>
      <c r="F106" s="371"/>
      <c r="G106" s="371"/>
      <c r="H106" s="372"/>
    </row>
    <row r="107" spans="1:8" ht="14.25" customHeight="1">
      <c r="A107" s="51" t="s">
        <v>920</v>
      </c>
      <c r="B107" s="52">
        <v>14</v>
      </c>
      <c r="C107" s="49"/>
      <c r="D107" s="53">
        <v>1431</v>
      </c>
      <c r="E107" s="371" t="s">
        <v>687</v>
      </c>
      <c r="F107" s="371"/>
      <c r="G107" s="371"/>
      <c r="H107" s="372"/>
    </row>
    <row r="108" spans="1:8" ht="14.25" customHeight="1">
      <c r="A108" s="51" t="s">
        <v>921</v>
      </c>
      <c r="B108" s="52">
        <v>6</v>
      </c>
      <c r="C108" s="49"/>
      <c r="D108" s="53">
        <v>1439</v>
      </c>
      <c r="E108" s="371" t="s">
        <v>922</v>
      </c>
      <c r="F108" s="371"/>
      <c r="G108" s="371"/>
      <c r="H108" s="372"/>
    </row>
    <row r="109" spans="1:8" ht="14.25" customHeight="1">
      <c r="A109" s="51" t="s">
        <v>923</v>
      </c>
      <c r="B109" s="52">
        <v>7</v>
      </c>
      <c r="C109" s="49"/>
      <c r="D109" s="53">
        <v>1511</v>
      </c>
      <c r="E109" s="371" t="s">
        <v>924</v>
      </c>
      <c r="F109" s="371"/>
      <c r="G109" s="371"/>
      <c r="H109" s="372"/>
    </row>
    <row r="110" spans="1:8" ht="14.25" customHeight="1">
      <c r="A110" s="51" t="s">
        <v>925</v>
      </c>
      <c r="B110" s="52">
        <v>14</v>
      </c>
      <c r="C110" s="49"/>
      <c r="D110" s="53">
        <v>1512</v>
      </c>
      <c r="E110" s="371" t="s">
        <v>926</v>
      </c>
      <c r="F110" s="371"/>
      <c r="G110" s="371"/>
      <c r="H110" s="372"/>
    </row>
    <row r="111" spans="1:8" ht="14.25" customHeight="1">
      <c r="A111" s="51" t="s">
        <v>927</v>
      </c>
      <c r="B111" s="52">
        <v>6</v>
      </c>
      <c r="C111" s="49"/>
      <c r="D111" s="53">
        <v>1520</v>
      </c>
      <c r="E111" s="371" t="s">
        <v>928</v>
      </c>
      <c r="F111" s="371"/>
      <c r="G111" s="371"/>
      <c r="H111" s="372"/>
    </row>
    <row r="112" spans="1:8" ht="14.25" customHeight="1">
      <c r="A112" s="51" t="s">
        <v>929</v>
      </c>
      <c r="B112" s="52">
        <v>2</v>
      </c>
      <c r="C112" s="49"/>
      <c r="D112" s="53">
        <v>1610</v>
      </c>
      <c r="E112" s="371" t="s">
        <v>930</v>
      </c>
      <c r="F112" s="371"/>
      <c r="G112" s="371"/>
      <c r="H112" s="372"/>
    </row>
    <row r="113" spans="1:8" ht="14.25" customHeight="1">
      <c r="A113" s="51" t="s">
        <v>1780</v>
      </c>
      <c r="B113" s="52">
        <v>14</v>
      </c>
      <c r="C113" s="49"/>
      <c r="D113" s="53">
        <v>1621</v>
      </c>
      <c r="E113" s="371" t="s">
        <v>1781</v>
      </c>
      <c r="F113" s="371"/>
      <c r="G113" s="371"/>
      <c r="H113" s="372"/>
    </row>
    <row r="114" spans="1:8" ht="14.25" customHeight="1">
      <c r="A114" s="51" t="s">
        <v>1782</v>
      </c>
      <c r="B114" s="52">
        <v>14</v>
      </c>
      <c r="C114" s="49"/>
      <c r="D114" s="53">
        <v>1622</v>
      </c>
      <c r="E114" s="371" t="s">
        <v>1783</v>
      </c>
      <c r="F114" s="371"/>
      <c r="G114" s="371"/>
      <c r="H114" s="372"/>
    </row>
    <row r="115" spans="1:8" ht="14.25" customHeight="1">
      <c r="A115" s="51" t="s">
        <v>1784</v>
      </c>
      <c r="B115" s="52">
        <v>15</v>
      </c>
      <c r="C115" s="49"/>
      <c r="D115" s="53">
        <v>1623</v>
      </c>
      <c r="E115" s="371" t="s">
        <v>1785</v>
      </c>
      <c r="F115" s="371"/>
      <c r="G115" s="371"/>
      <c r="H115" s="372"/>
    </row>
    <row r="116" spans="1:8" ht="14.25" customHeight="1">
      <c r="A116" s="51" t="s">
        <v>1786</v>
      </c>
      <c r="B116" s="52">
        <v>1</v>
      </c>
      <c r="C116" s="49"/>
      <c r="D116" s="53">
        <v>1624</v>
      </c>
      <c r="E116" s="371" t="s">
        <v>151</v>
      </c>
      <c r="F116" s="371"/>
      <c r="G116" s="371"/>
      <c r="H116" s="372"/>
    </row>
    <row r="117" spans="1:8" ht="14.25" customHeight="1">
      <c r="A117" s="51" t="s">
        <v>1787</v>
      </c>
      <c r="B117" s="52">
        <v>18</v>
      </c>
      <c r="C117" s="49"/>
      <c r="D117" s="53">
        <v>1629</v>
      </c>
      <c r="E117" s="380" t="s">
        <v>1788</v>
      </c>
      <c r="F117" s="381"/>
      <c r="G117" s="381"/>
      <c r="H117" s="382"/>
    </row>
    <row r="118" spans="1:8" ht="14.25" customHeight="1">
      <c r="A118" s="51" t="s">
        <v>1789</v>
      </c>
      <c r="B118" s="52">
        <v>6</v>
      </c>
      <c r="C118" s="49"/>
      <c r="D118" s="53">
        <v>1711</v>
      </c>
      <c r="E118" s="371" t="s">
        <v>152</v>
      </c>
      <c r="F118" s="371"/>
      <c r="G118" s="371"/>
      <c r="H118" s="372"/>
    </row>
    <row r="119" spans="1:8" ht="14.25" customHeight="1">
      <c r="A119" s="51" t="s">
        <v>1790</v>
      </c>
      <c r="B119" s="52">
        <v>14</v>
      </c>
      <c r="C119" s="49"/>
      <c r="D119" s="53">
        <v>1712</v>
      </c>
      <c r="E119" s="371" t="s">
        <v>153</v>
      </c>
      <c r="F119" s="371"/>
      <c r="G119" s="371"/>
      <c r="H119" s="372"/>
    </row>
    <row r="120" spans="1:8" ht="14.25" customHeight="1">
      <c r="A120" s="51" t="s">
        <v>1791</v>
      </c>
      <c r="B120" s="52">
        <v>18</v>
      </c>
      <c r="C120" s="49"/>
      <c r="D120" s="53">
        <v>1721</v>
      </c>
      <c r="E120" s="371" t="s">
        <v>1792</v>
      </c>
      <c r="F120" s="371"/>
      <c r="G120" s="371"/>
      <c r="H120" s="372"/>
    </row>
    <row r="121" spans="1:8" ht="14.25" customHeight="1">
      <c r="A121" s="51" t="s">
        <v>1793</v>
      </c>
      <c r="B121" s="52">
        <v>8</v>
      </c>
      <c r="C121" s="49"/>
      <c r="D121" s="53">
        <v>1722</v>
      </c>
      <c r="E121" s="371" t="s">
        <v>1794</v>
      </c>
      <c r="F121" s="371"/>
      <c r="G121" s="371"/>
      <c r="H121" s="372"/>
    </row>
    <row r="122" spans="1:8" ht="14.25" customHeight="1">
      <c r="A122" s="51" t="s">
        <v>1795</v>
      </c>
      <c r="B122" s="52">
        <v>13</v>
      </c>
      <c r="C122" s="49"/>
      <c r="D122" s="53">
        <v>1723</v>
      </c>
      <c r="E122" s="371" t="s">
        <v>154</v>
      </c>
      <c r="F122" s="371"/>
      <c r="G122" s="371"/>
      <c r="H122" s="372"/>
    </row>
    <row r="123" spans="1:8" ht="14.25" customHeight="1">
      <c r="A123" s="51" t="s">
        <v>1796</v>
      </c>
      <c r="B123" s="52">
        <v>12</v>
      </c>
      <c r="C123" s="49"/>
      <c r="D123" s="53">
        <v>1724</v>
      </c>
      <c r="E123" s="371" t="s">
        <v>155</v>
      </c>
      <c r="F123" s="371"/>
      <c r="G123" s="371"/>
      <c r="H123" s="372"/>
    </row>
    <row r="124" spans="1:8" ht="14.25" customHeight="1">
      <c r="A124" s="51" t="s">
        <v>1797</v>
      </c>
      <c r="B124" s="52">
        <v>7</v>
      </c>
      <c r="C124" s="49"/>
      <c r="D124" s="53">
        <v>1729</v>
      </c>
      <c r="E124" s="371" t="s">
        <v>1798</v>
      </c>
      <c r="F124" s="371"/>
      <c r="G124" s="371"/>
      <c r="H124" s="372"/>
    </row>
    <row r="125" spans="1:8" ht="14.25" customHeight="1">
      <c r="A125" s="51" t="s">
        <v>1799</v>
      </c>
      <c r="B125" s="52">
        <v>4</v>
      </c>
      <c r="C125" s="49"/>
      <c r="D125" s="53">
        <v>1811</v>
      </c>
      <c r="E125" s="371" t="s">
        <v>158</v>
      </c>
      <c r="F125" s="371"/>
      <c r="G125" s="371"/>
      <c r="H125" s="372"/>
    </row>
    <row r="126" spans="1:8" ht="14.25" customHeight="1">
      <c r="A126" s="51" t="s">
        <v>1800</v>
      </c>
      <c r="B126" s="52">
        <v>3</v>
      </c>
      <c r="C126" s="49"/>
      <c r="D126" s="53">
        <v>1812</v>
      </c>
      <c r="E126" s="371" t="s">
        <v>1801</v>
      </c>
      <c r="F126" s="371"/>
      <c r="G126" s="371"/>
      <c r="H126" s="372"/>
    </row>
    <row r="127" spans="1:8" ht="14.25" customHeight="1">
      <c r="A127" s="51" t="s">
        <v>1802</v>
      </c>
      <c r="B127" s="52">
        <v>6</v>
      </c>
      <c r="C127" s="49"/>
      <c r="D127" s="53">
        <v>1813</v>
      </c>
      <c r="E127" s="371" t="s">
        <v>1803</v>
      </c>
      <c r="F127" s="371"/>
      <c r="G127" s="371"/>
      <c r="H127" s="372"/>
    </row>
    <row r="128" spans="1:8" ht="14.25" customHeight="1">
      <c r="A128" s="51" t="s">
        <v>1804</v>
      </c>
      <c r="B128" s="52">
        <v>20</v>
      </c>
      <c r="C128" s="49"/>
      <c r="D128" s="53">
        <v>1814</v>
      </c>
      <c r="E128" s="371" t="s">
        <v>1805</v>
      </c>
      <c r="F128" s="371"/>
      <c r="G128" s="371"/>
      <c r="H128" s="372"/>
    </row>
    <row r="129" spans="1:8" ht="14.25" customHeight="1">
      <c r="A129" s="51" t="s">
        <v>1806</v>
      </c>
      <c r="B129" s="52">
        <v>14</v>
      </c>
      <c r="C129" s="49"/>
      <c r="D129" s="53">
        <v>1820</v>
      </c>
      <c r="E129" s="371" t="s">
        <v>1807</v>
      </c>
      <c r="F129" s="371"/>
      <c r="G129" s="371"/>
      <c r="H129" s="372"/>
    </row>
    <row r="130" spans="1:8" ht="14.25" customHeight="1">
      <c r="A130" s="51" t="s">
        <v>1808</v>
      </c>
      <c r="B130" s="52">
        <v>6</v>
      </c>
      <c r="C130" s="49"/>
      <c r="D130" s="53">
        <v>1910</v>
      </c>
      <c r="E130" s="371" t="s">
        <v>159</v>
      </c>
      <c r="F130" s="371"/>
      <c r="G130" s="371"/>
      <c r="H130" s="372"/>
    </row>
    <row r="131" spans="1:8" ht="14.25" customHeight="1">
      <c r="A131" s="51" t="s">
        <v>1809</v>
      </c>
      <c r="B131" s="52">
        <v>2</v>
      </c>
      <c r="C131" s="49"/>
      <c r="D131" s="53">
        <v>1920</v>
      </c>
      <c r="E131" s="371" t="s">
        <v>1810</v>
      </c>
      <c r="F131" s="371"/>
      <c r="G131" s="371"/>
      <c r="H131" s="372"/>
    </row>
    <row r="132" spans="1:8" ht="14.25" customHeight="1">
      <c r="A132" s="51" t="s">
        <v>1811</v>
      </c>
      <c r="B132" s="52">
        <v>12</v>
      </c>
      <c r="C132" s="49"/>
      <c r="D132" s="53">
        <v>2011</v>
      </c>
      <c r="E132" s="371" t="s">
        <v>160</v>
      </c>
      <c r="F132" s="371"/>
      <c r="G132" s="371"/>
      <c r="H132" s="372"/>
    </row>
    <row r="133" spans="1:8" ht="14.25" customHeight="1">
      <c r="A133" s="51" t="s">
        <v>1812</v>
      </c>
      <c r="B133" s="52">
        <v>12</v>
      </c>
      <c r="C133" s="49"/>
      <c r="D133" s="53">
        <v>2012</v>
      </c>
      <c r="E133" s="371" t="s">
        <v>161</v>
      </c>
      <c r="F133" s="371"/>
      <c r="G133" s="371"/>
      <c r="H133" s="372"/>
    </row>
    <row r="134" spans="1:8" ht="14.25" customHeight="1">
      <c r="A134" s="51" t="s">
        <v>1813</v>
      </c>
      <c r="B134" s="52">
        <v>5</v>
      </c>
      <c r="C134" s="49"/>
      <c r="D134" s="53">
        <v>2013</v>
      </c>
      <c r="E134" s="371" t="s">
        <v>1814</v>
      </c>
      <c r="F134" s="371"/>
      <c r="G134" s="371"/>
      <c r="H134" s="372"/>
    </row>
    <row r="135" spans="1:8" ht="14.25" customHeight="1">
      <c r="A135" s="51" t="s">
        <v>1815</v>
      </c>
      <c r="B135" s="52">
        <v>20</v>
      </c>
      <c r="C135" s="49"/>
      <c r="D135" s="53">
        <v>2014</v>
      </c>
      <c r="E135" s="371" t="s">
        <v>1816</v>
      </c>
      <c r="F135" s="371"/>
      <c r="G135" s="371"/>
      <c r="H135" s="372"/>
    </row>
    <row r="136" spans="1:8" ht="14.25" customHeight="1">
      <c r="A136" s="51" t="s">
        <v>1817</v>
      </c>
      <c r="B136" s="52">
        <v>9</v>
      </c>
      <c r="C136" s="49"/>
      <c r="D136" s="53">
        <v>2015</v>
      </c>
      <c r="E136" s="371" t="s">
        <v>1818</v>
      </c>
      <c r="F136" s="371"/>
      <c r="G136" s="371"/>
      <c r="H136" s="372"/>
    </row>
    <row r="137" spans="1:8" ht="14.25" customHeight="1">
      <c r="A137" s="51" t="s">
        <v>1819</v>
      </c>
      <c r="B137" s="52">
        <v>13</v>
      </c>
      <c r="C137" s="49"/>
      <c r="D137" s="53">
        <v>2016</v>
      </c>
      <c r="E137" s="371" t="s">
        <v>1820</v>
      </c>
      <c r="F137" s="371"/>
      <c r="G137" s="371"/>
      <c r="H137" s="372"/>
    </row>
    <row r="138" spans="1:8" ht="14.25" customHeight="1">
      <c r="A138" s="51" t="s">
        <v>1821</v>
      </c>
      <c r="B138" s="52">
        <v>18</v>
      </c>
      <c r="C138" s="49"/>
      <c r="D138" s="53">
        <v>2017</v>
      </c>
      <c r="E138" s="371" t="s">
        <v>1822</v>
      </c>
      <c r="F138" s="371"/>
      <c r="G138" s="371"/>
      <c r="H138" s="372"/>
    </row>
    <row r="139" spans="1:8" ht="14.25" customHeight="1">
      <c r="A139" s="51" t="s">
        <v>1823</v>
      </c>
      <c r="B139" s="52">
        <v>17</v>
      </c>
      <c r="C139" s="49"/>
      <c r="D139" s="53">
        <v>2020</v>
      </c>
      <c r="E139" s="371" t="s">
        <v>1824</v>
      </c>
      <c r="F139" s="371"/>
      <c r="G139" s="371"/>
      <c r="H139" s="372"/>
    </row>
    <row r="140" spans="1:8" ht="14.25" customHeight="1">
      <c r="A140" s="51" t="s">
        <v>1825</v>
      </c>
      <c r="B140" s="52">
        <v>1</v>
      </c>
      <c r="C140" s="49"/>
      <c r="D140" s="53">
        <v>2030</v>
      </c>
      <c r="E140" s="371" t="s">
        <v>1826</v>
      </c>
      <c r="F140" s="371"/>
      <c r="G140" s="371"/>
      <c r="H140" s="372"/>
    </row>
    <row r="141" spans="1:8" ht="14.25" customHeight="1">
      <c r="A141" s="51" t="s">
        <v>1827</v>
      </c>
      <c r="B141" s="52">
        <v>10</v>
      </c>
      <c r="C141" s="49"/>
      <c r="D141" s="53">
        <v>2041</v>
      </c>
      <c r="E141" s="371" t="s">
        <v>1828</v>
      </c>
      <c r="F141" s="371"/>
      <c r="G141" s="371"/>
      <c r="H141" s="372"/>
    </row>
    <row r="142" spans="1:8" ht="14.25" customHeight="1">
      <c r="A142" s="51" t="s">
        <v>1829</v>
      </c>
      <c r="B142" s="52">
        <v>16</v>
      </c>
      <c r="C142" s="49"/>
      <c r="D142" s="53">
        <v>2042</v>
      </c>
      <c r="E142" s="371" t="s">
        <v>1830</v>
      </c>
      <c r="F142" s="371"/>
      <c r="G142" s="371"/>
      <c r="H142" s="372"/>
    </row>
    <row r="143" spans="1:8" ht="14.25" customHeight="1">
      <c r="A143" s="51" t="s">
        <v>1831</v>
      </c>
      <c r="B143" s="52">
        <v>18</v>
      </c>
      <c r="C143" s="49"/>
      <c r="D143" s="53">
        <v>2051</v>
      </c>
      <c r="E143" s="371" t="s">
        <v>163</v>
      </c>
      <c r="F143" s="371"/>
      <c r="G143" s="371"/>
      <c r="H143" s="372"/>
    </row>
    <row r="144" spans="1:8" ht="14.25" customHeight="1">
      <c r="A144" s="51" t="s">
        <v>1832</v>
      </c>
      <c r="B144" s="52">
        <v>7</v>
      </c>
      <c r="C144" s="49"/>
      <c r="D144" s="53">
        <v>2052</v>
      </c>
      <c r="E144" s="371" t="s">
        <v>1833</v>
      </c>
      <c r="F144" s="371"/>
      <c r="G144" s="371"/>
      <c r="H144" s="372"/>
    </row>
    <row r="145" spans="1:8" ht="14.25" customHeight="1">
      <c r="A145" s="51" t="s">
        <v>1834</v>
      </c>
      <c r="B145" s="52">
        <v>12</v>
      </c>
      <c r="C145" s="49"/>
      <c r="D145" s="53">
        <v>2053</v>
      </c>
      <c r="E145" s="371" t="s">
        <v>164</v>
      </c>
      <c r="F145" s="371"/>
      <c r="G145" s="371"/>
      <c r="H145" s="372"/>
    </row>
    <row r="146" spans="1:8" ht="14.25" customHeight="1">
      <c r="A146" s="51" t="s">
        <v>1835</v>
      </c>
      <c r="B146" s="52">
        <v>16</v>
      </c>
      <c r="C146" s="49"/>
      <c r="D146" s="53">
        <v>2059</v>
      </c>
      <c r="E146" s="371" t="s">
        <v>1836</v>
      </c>
      <c r="F146" s="371"/>
      <c r="G146" s="371"/>
      <c r="H146" s="372"/>
    </row>
    <row r="147" spans="1:8" ht="14.25" customHeight="1">
      <c r="A147" s="51" t="s">
        <v>1837</v>
      </c>
      <c r="B147" s="52">
        <v>3</v>
      </c>
      <c r="C147" s="49"/>
      <c r="D147" s="53">
        <v>2060</v>
      </c>
      <c r="E147" s="371" t="s">
        <v>1838</v>
      </c>
      <c r="F147" s="371"/>
      <c r="G147" s="371"/>
      <c r="H147" s="372"/>
    </row>
    <row r="148" spans="1:8" ht="14.25" customHeight="1">
      <c r="A148" s="51" t="s">
        <v>1839</v>
      </c>
      <c r="B148" s="52">
        <v>7</v>
      </c>
      <c r="C148" s="49"/>
      <c r="D148" s="53">
        <v>2110</v>
      </c>
      <c r="E148" s="371" t="s">
        <v>1840</v>
      </c>
      <c r="F148" s="371"/>
      <c r="G148" s="371"/>
      <c r="H148" s="372"/>
    </row>
    <row r="149" spans="1:8" ht="14.25" customHeight="1">
      <c r="A149" s="51" t="s">
        <v>1841</v>
      </c>
      <c r="B149" s="52">
        <v>6</v>
      </c>
      <c r="C149" s="49"/>
      <c r="D149" s="53">
        <v>2120</v>
      </c>
      <c r="E149" s="371" t="s">
        <v>162</v>
      </c>
      <c r="F149" s="371"/>
      <c r="G149" s="371"/>
      <c r="H149" s="372"/>
    </row>
    <row r="150" spans="1:8" ht="14.25" customHeight="1">
      <c r="A150" s="51" t="s">
        <v>1842</v>
      </c>
      <c r="B150" s="52">
        <v>2</v>
      </c>
      <c r="C150" s="49"/>
      <c r="D150" s="53">
        <v>2211</v>
      </c>
      <c r="E150" s="371" t="s">
        <v>1843</v>
      </c>
      <c r="F150" s="371"/>
      <c r="G150" s="371"/>
      <c r="H150" s="372"/>
    </row>
    <row r="151" spans="1:8" ht="14.25" customHeight="1">
      <c r="A151" s="51" t="s">
        <v>1844</v>
      </c>
      <c r="B151" s="52">
        <v>17</v>
      </c>
      <c r="C151" s="49"/>
      <c r="D151" s="53">
        <v>2219</v>
      </c>
      <c r="E151" s="371" t="s">
        <v>176</v>
      </c>
      <c r="F151" s="371"/>
      <c r="G151" s="371"/>
      <c r="H151" s="372"/>
    </row>
    <row r="152" spans="1:8" ht="14.25" customHeight="1">
      <c r="A152" s="51" t="s">
        <v>1845</v>
      </c>
      <c r="B152" s="52">
        <v>3</v>
      </c>
      <c r="C152" s="49"/>
      <c r="D152" s="53">
        <v>2221</v>
      </c>
      <c r="E152" s="371" t="s">
        <v>1846</v>
      </c>
      <c r="F152" s="371"/>
      <c r="G152" s="371"/>
      <c r="H152" s="372"/>
    </row>
    <row r="153" spans="1:8" ht="14.25" customHeight="1">
      <c r="A153" s="51" t="s">
        <v>1847</v>
      </c>
      <c r="B153" s="52">
        <v>3</v>
      </c>
      <c r="C153" s="49"/>
      <c r="D153" s="53">
        <v>2222</v>
      </c>
      <c r="E153" s="371" t="s">
        <v>177</v>
      </c>
      <c r="F153" s="371"/>
      <c r="G153" s="371"/>
      <c r="H153" s="372"/>
    </row>
    <row r="154" spans="1:8" ht="14.25" customHeight="1">
      <c r="A154" s="51" t="s">
        <v>1848</v>
      </c>
      <c r="B154" s="52">
        <v>2</v>
      </c>
      <c r="C154" s="49"/>
      <c r="D154" s="53">
        <v>2223</v>
      </c>
      <c r="E154" s="371" t="s">
        <v>1849</v>
      </c>
      <c r="F154" s="371"/>
      <c r="G154" s="371"/>
      <c r="H154" s="372"/>
    </row>
    <row r="155" spans="1:8" ht="14.25" customHeight="1">
      <c r="A155" s="51" t="s">
        <v>1850</v>
      </c>
      <c r="B155" s="52">
        <v>17</v>
      </c>
      <c r="C155" s="49"/>
      <c r="D155" s="53">
        <v>2229</v>
      </c>
      <c r="E155" s="371" t="s">
        <v>1851</v>
      </c>
      <c r="F155" s="371"/>
      <c r="G155" s="371"/>
      <c r="H155" s="372"/>
    </row>
    <row r="156" spans="1:8" ht="14.25" customHeight="1">
      <c r="A156" s="51" t="s">
        <v>1852</v>
      </c>
      <c r="B156" s="52">
        <v>16</v>
      </c>
      <c r="C156" s="49"/>
      <c r="D156" s="53">
        <v>2311</v>
      </c>
      <c r="E156" s="371" t="s">
        <v>178</v>
      </c>
      <c r="F156" s="371"/>
      <c r="G156" s="371"/>
      <c r="H156" s="372"/>
    </row>
    <row r="157" spans="1:8" ht="14.25" customHeight="1">
      <c r="A157" s="51" t="s">
        <v>1853</v>
      </c>
      <c r="B157" s="52">
        <v>17</v>
      </c>
      <c r="C157" s="49"/>
      <c r="D157" s="53">
        <v>2312</v>
      </c>
      <c r="E157" s="371" t="s">
        <v>179</v>
      </c>
      <c r="F157" s="371"/>
      <c r="G157" s="371"/>
      <c r="H157" s="372"/>
    </row>
    <row r="158" spans="1:8" ht="14.25" customHeight="1">
      <c r="A158" s="51" t="s">
        <v>1854</v>
      </c>
      <c r="B158" s="52">
        <v>5</v>
      </c>
      <c r="C158" s="49"/>
      <c r="D158" s="53">
        <v>2313</v>
      </c>
      <c r="E158" s="371" t="s">
        <v>180</v>
      </c>
      <c r="F158" s="371"/>
      <c r="G158" s="371"/>
      <c r="H158" s="372"/>
    </row>
    <row r="159" spans="1:8" ht="14.25" customHeight="1">
      <c r="A159" s="51" t="s">
        <v>1855</v>
      </c>
      <c r="B159" s="52">
        <v>1</v>
      </c>
      <c r="C159" s="49"/>
      <c r="D159" s="53">
        <v>2314</v>
      </c>
      <c r="E159" s="371" t="s">
        <v>181</v>
      </c>
      <c r="F159" s="371"/>
      <c r="G159" s="371"/>
      <c r="H159" s="372"/>
    </row>
    <row r="160" spans="1:8" ht="14.25" customHeight="1">
      <c r="A160" s="51" t="s">
        <v>1856</v>
      </c>
      <c r="B160" s="52">
        <v>16</v>
      </c>
      <c r="C160" s="49"/>
      <c r="D160" s="53">
        <v>2319</v>
      </c>
      <c r="E160" s="371" t="s">
        <v>1857</v>
      </c>
      <c r="F160" s="371"/>
      <c r="G160" s="371"/>
      <c r="H160" s="372"/>
    </row>
    <row r="161" spans="1:8" ht="14.25" customHeight="1">
      <c r="A161" s="51" t="s">
        <v>1858</v>
      </c>
      <c r="B161" s="52">
        <v>7</v>
      </c>
      <c r="C161" s="49"/>
      <c r="D161" s="53">
        <v>2320</v>
      </c>
      <c r="E161" s="371" t="s">
        <v>1859</v>
      </c>
      <c r="F161" s="371"/>
      <c r="G161" s="371"/>
      <c r="H161" s="372"/>
    </row>
    <row r="162" spans="1:8" ht="14.25" customHeight="1">
      <c r="A162" s="51" t="s">
        <v>1860</v>
      </c>
      <c r="B162" s="52">
        <v>14</v>
      </c>
      <c r="C162" s="49"/>
      <c r="D162" s="53">
        <v>2331</v>
      </c>
      <c r="E162" s="371" t="s">
        <v>182</v>
      </c>
      <c r="F162" s="371"/>
      <c r="G162" s="371"/>
      <c r="H162" s="372"/>
    </row>
    <row r="163" spans="1:8" ht="14.25" customHeight="1">
      <c r="A163" s="51" t="s">
        <v>1861</v>
      </c>
      <c r="B163" s="52">
        <v>1</v>
      </c>
      <c r="C163" s="49"/>
      <c r="D163" s="53">
        <v>2332</v>
      </c>
      <c r="E163" s="371" t="s">
        <v>1862</v>
      </c>
      <c r="F163" s="371"/>
      <c r="G163" s="371"/>
      <c r="H163" s="372"/>
    </row>
    <row r="164" spans="1:8" ht="14.25" customHeight="1">
      <c r="A164" s="51" t="s">
        <v>1863</v>
      </c>
      <c r="B164" s="52">
        <v>11</v>
      </c>
      <c r="C164" s="49"/>
      <c r="D164" s="53">
        <v>2341</v>
      </c>
      <c r="E164" s="371" t="s">
        <v>1864</v>
      </c>
      <c r="F164" s="371"/>
      <c r="G164" s="371"/>
      <c r="H164" s="372"/>
    </row>
    <row r="165" spans="1:8" ht="14.25" customHeight="1">
      <c r="A165" s="51" t="s">
        <v>1865</v>
      </c>
      <c r="B165" s="52">
        <v>5</v>
      </c>
      <c r="C165" s="49"/>
      <c r="D165" s="53">
        <v>2342</v>
      </c>
      <c r="E165" s="371" t="s">
        <v>1866</v>
      </c>
      <c r="F165" s="371"/>
      <c r="G165" s="371"/>
      <c r="H165" s="372"/>
    </row>
    <row r="166" spans="1:8" ht="14.25" customHeight="1">
      <c r="A166" s="51" t="s">
        <v>1867</v>
      </c>
      <c r="B166" s="52">
        <v>19</v>
      </c>
      <c r="C166" s="49"/>
      <c r="D166" s="53">
        <v>2343</v>
      </c>
      <c r="E166" s="371" t="s">
        <v>1868</v>
      </c>
      <c r="F166" s="371"/>
      <c r="G166" s="371"/>
      <c r="H166" s="372"/>
    </row>
    <row r="167" spans="1:8" ht="14.25" customHeight="1">
      <c r="A167" s="51" t="s">
        <v>1869</v>
      </c>
      <c r="B167" s="52">
        <v>16</v>
      </c>
      <c r="C167" s="49"/>
      <c r="D167" s="53">
        <v>2344</v>
      </c>
      <c r="E167" s="371" t="s">
        <v>1870</v>
      </c>
      <c r="F167" s="371"/>
      <c r="G167" s="371"/>
      <c r="H167" s="372"/>
    </row>
    <row r="168" spans="1:8" ht="14.25" customHeight="1">
      <c r="A168" s="51" t="s">
        <v>1871</v>
      </c>
      <c r="B168" s="52">
        <v>13</v>
      </c>
      <c r="C168" s="49"/>
      <c r="D168" s="53">
        <v>2349</v>
      </c>
      <c r="E168" s="371" t="s">
        <v>1872</v>
      </c>
      <c r="F168" s="371"/>
      <c r="G168" s="371"/>
      <c r="H168" s="372"/>
    </row>
    <row r="169" spans="1:8" ht="14.25" customHeight="1">
      <c r="A169" s="51" t="s">
        <v>1873</v>
      </c>
      <c r="B169" s="52">
        <v>3</v>
      </c>
      <c r="C169" s="49"/>
      <c r="D169" s="53">
        <v>2351</v>
      </c>
      <c r="E169" s="371" t="s">
        <v>183</v>
      </c>
      <c r="F169" s="371"/>
      <c r="G169" s="371"/>
      <c r="H169" s="372"/>
    </row>
    <row r="170" spans="1:8" ht="14.25" customHeight="1">
      <c r="A170" s="51" t="s">
        <v>1874</v>
      </c>
      <c r="B170" s="52">
        <v>1</v>
      </c>
      <c r="C170" s="49"/>
      <c r="D170" s="53">
        <v>2352</v>
      </c>
      <c r="E170" s="371" t="s">
        <v>1875</v>
      </c>
      <c r="F170" s="371"/>
      <c r="G170" s="371"/>
      <c r="H170" s="372"/>
    </row>
    <row r="171" spans="1:8" ht="14.25" customHeight="1">
      <c r="A171" s="51" t="s">
        <v>1876</v>
      </c>
      <c r="B171" s="52">
        <v>8</v>
      </c>
      <c r="C171" s="49"/>
      <c r="D171" s="53">
        <v>2361</v>
      </c>
      <c r="E171" s="371" t="s">
        <v>640</v>
      </c>
      <c r="F171" s="371"/>
      <c r="G171" s="371"/>
      <c r="H171" s="372"/>
    </row>
    <row r="172" spans="1:8" ht="14.25" customHeight="1">
      <c r="A172" s="51" t="s">
        <v>641</v>
      </c>
      <c r="B172" s="52">
        <v>17</v>
      </c>
      <c r="C172" s="49"/>
      <c r="D172" s="53">
        <v>2362</v>
      </c>
      <c r="E172" s="371" t="s">
        <v>642</v>
      </c>
      <c r="F172" s="371"/>
      <c r="G172" s="371"/>
      <c r="H172" s="372"/>
    </row>
    <row r="173" spans="1:8" ht="14.25" customHeight="1">
      <c r="A173" s="51" t="s">
        <v>643</v>
      </c>
      <c r="B173" s="52">
        <v>2</v>
      </c>
      <c r="C173" s="49"/>
      <c r="D173" s="53">
        <v>2363</v>
      </c>
      <c r="E173" s="371" t="s">
        <v>184</v>
      </c>
      <c r="F173" s="371"/>
      <c r="G173" s="371"/>
      <c r="H173" s="372"/>
    </row>
    <row r="174" spans="1:8" ht="14.25" customHeight="1">
      <c r="A174" s="51" t="s">
        <v>644</v>
      </c>
      <c r="B174" s="52">
        <v>4</v>
      </c>
      <c r="C174" s="49"/>
      <c r="D174" s="53">
        <v>2364</v>
      </c>
      <c r="E174" s="371" t="s">
        <v>185</v>
      </c>
      <c r="F174" s="371"/>
      <c r="G174" s="371"/>
      <c r="H174" s="372"/>
    </row>
    <row r="175" spans="1:8" ht="14.25" customHeight="1">
      <c r="A175" s="51" t="s">
        <v>645</v>
      </c>
      <c r="B175" s="52">
        <v>13</v>
      </c>
      <c r="C175" s="49"/>
      <c r="D175" s="53">
        <v>2365</v>
      </c>
      <c r="E175" s="371" t="s">
        <v>186</v>
      </c>
      <c r="F175" s="371"/>
      <c r="G175" s="371"/>
      <c r="H175" s="372"/>
    </row>
    <row r="176" spans="1:8" ht="14.25" customHeight="1">
      <c r="A176" s="51" t="s">
        <v>646</v>
      </c>
      <c r="B176" s="52">
        <v>6</v>
      </c>
      <c r="C176" s="49"/>
      <c r="D176" s="53">
        <v>2369</v>
      </c>
      <c r="E176" s="371" t="s">
        <v>647</v>
      </c>
      <c r="F176" s="371"/>
      <c r="G176" s="371"/>
      <c r="H176" s="372"/>
    </row>
    <row r="177" spans="1:8" ht="14.25" customHeight="1">
      <c r="A177" s="51" t="s">
        <v>648</v>
      </c>
      <c r="B177" s="52">
        <v>6</v>
      </c>
      <c r="C177" s="49"/>
      <c r="D177" s="53">
        <v>2370</v>
      </c>
      <c r="E177" s="371" t="s">
        <v>649</v>
      </c>
      <c r="F177" s="371"/>
      <c r="G177" s="371"/>
      <c r="H177" s="372"/>
    </row>
    <row r="178" spans="1:8" ht="14.25" customHeight="1">
      <c r="A178" s="51" t="s">
        <v>650</v>
      </c>
      <c r="B178" s="52">
        <v>4</v>
      </c>
      <c r="C178" s="49"/>
      <c r="D178" s="53">
        <v>2391</v>
      </c>
      <c r="E178" s="371" t="s">
        <v>187</v>
      </c>
      <c r="F178" s="371"/>
      <c r="G178" s="371"/>
      <c r="H178" s="372"/>
    </row>
    <row r="179" spans="1:8" ht="14.25" customHeight="1">
      <c r="A179" s="51" t="s">
        <v>651</v>
      </c>
      <c r="B179" s="52">
        <v>18</v>
      </c>
      <c r="C179" s="49"/>
      <c r="D179" s="53">
        <v>2399</v>
      </c>
      <c r="E179" s="371" t="s">
        <v>652</v>
      </c>
      <c r="F179" s="371"/>
      <c r="G179" s="371"/>
      <c r="H179" s="372"/>
    </row>
    <row r="180" spans="1:8" ht="14.25" customHeight="1">
      <c r="A180" s="51" t="s">
        <v>653</v>
      </c>
      <c r="B180" s="52">
        <v>7</v>
      </c>
      <c r="C180" s="49"/>
      <c r="D180" s="53">
        <v>2410</v>
      </c>
      <c r="E180" s="371" t="s">
        <v>1536</v>
      </c>
      <c r="F180" s="371"/>
      <c r="G180" s="371"/>
      <c r="H180" s="372"/>
    </row>
    <row r="181" spans="1:8" ht="14.25" customHeight="1">
      <c r="A181" s="51" t="s">
        <v>1537</v>
      </c>
      <c r="B181" s="52">
        <v>11</v>
      </c>
      <c r="C181" s="49"/>
      <c r="D181" s="53">
        <v>2420</v>
      </c>
      <c r="E181" s="371" t="s">
        <v>1538</v>
      </c>
      <c r="F181" s="371"/>
      <c r="G181" s="371"/>
      <c r="H181" s="372"/>
    </row>
    <row r="182" spans="1:8" ht="14.25" customHeight="1">
      <c r="A182" s="51" t="s">
        <v>1539</v>
      </c>
      <c r="B182" s="52">
        <v>9</v>
      </c>
      <c r="C182" s="49"/>
      <c r="D182" s="53">
        <v>2431</v>
      </c>
      <c r="E182" s="371" t="s">
        <v>1540</v>
      </c>
      <c r="F182" s="371"/>
      <c r="G182" s="371"/>
      <c r="H182" s="372"/>
    </row>
    <row r="183" spans="1:8" ht="14.25" customHeight="1">
      <c r="A183" s="51" t="s">
        <v>1541</v>
      </c>
      <c r="B183" s="52">
        <v>4</v>
      </c>
      <c r="C183" s="49"/>
      <c r="D183" s="53">
        <v>2432</v>
      </c>
      <c r="E183" s="371" t="s">
        <v>1542</v>
      </c>
      <c r="F183" s="371"/>
      <c r="G183" s="371"/>
      <c r="H183" s="372"/>
    </row>
    <row r="184" spans="1:8" ht="14.25" customHeight="1">
      <c r="A184" s="51" t="s">
        <v>1543</v>
      </c>
      <c r="B184" s="52">
        <v>18</v>
      </c>
      <c r="C184" s="49"/>
      <c r="D184" s="53">
        <v>2433</v>
      </c>
      <c r="E184" s="371" t="s">
        <v>1544</v>
      </c>
      <c r="F184" s="371"/>
      <c r="G184" s="371"/>
      <c r="H184" s="372"/>
    </row>
    <row r="185" spans="1:8" ht="14.25" customHeight="1">
      <c r="A185" s="51" t="s">
        <v>1545</v>
      </c>
      <c r="B185" s="52">
        <v>8</v>
      </c>
      <c r="C185" s="49"/>
      <c r="D185" s="53">
        <v>2434</v>
      </c>
      <c r="E185" s="371" t="s">
        <v>1546</v>
      </c>
      <c r="F185" s="371"/>
      <c r="G185" s="371"/>
      <c r="H185" s="372"/>
    </row>
    <row r="186" spans="1:8" ht="14.25" customHeight="1">
      <c r="A186" s="51" t="s">
        <v>1547</v>
      </c>
      <c r="B186" s="52">
        <v>17</v>
      </c>
      <c r="C186" s="49"/>
      <c r="D186" s="53">
        <v>2441</v>
      </c>
      <c r="E186" s="371" t="s">
        <v>188</v>
      </c>
      <c r="F186" s="371"/>
      <c r="G186" s="371"/>
      <c r="H186" s="372"/>
    </row>
    <row r="187" spans="1:8" ht="14.25" customHeight="1">
      <c r="A187" s="51" t="s">
        <v>1548</v>
      </c>
      <c r="B187" s="52">
        <v>18</v>
      </c>
      <c r="C187" s="49"/>
      <c r="D187" s="53">
        <v>2442</v>
      </c>
      <c r="E187" s="371" t="s">
        <v>189</v>
      </c>
      <c r="F187" s="371"/>
      <c r="G187" s="371"/>
      <c r="H187" s="372"/>
    </row>
    <row r="188" spans="1:8" ht="14.25" customHeight="1">
      <c r="A188" s="51" t="s">
        <v>702</v>
      </c>
      <c r="B188" s="52">
        <v>15</v>
      </c>
      <c r="C188" s="49"/>
      <c r="D188" s="53">
        <v>2443</v>
      </c>
      <c r="E188" s="371" t="s">
        <v>703</v>
      </c>
      <c r="F188" s="371"/>
      <c r="G188" s="371"/>
      <c r="H188" s="372"/>
    </row>
    <row r="189" spans="1:8" ht="14.25" customHeight="1">
      <c r="A189" s="51" t="s">
        <v>704</v>
      </c>
      <c r="B189" s="52">
        <v>15</v>
      </c>
      <c r="C189" s="49"/>
      <c r="D189" s="53">
        <v>2444</v>
      </c>
      <c r="E189" s="371" t="s">
        <v>190</v>
      </c>
      <c r="F189" s="371"/>
      <c r="G189" s="371"/>
      <c r="H189" s="372"/>
    </row>
    <row r="190" spans="1:8" ht="14.25" customHeight="1">
      <c r="A190" s="51" t="s">
        <v>705</v>
      </c>
      <c r="B190" s="52">
        <v>12</v>
      </c>
      <c r="C190" s="49"/>
      <c r="D190" s="53">
        <v>2445</v>
      </c>
      <c r="E190" s="371" t="s">
        <v>191</v>
      </c>
      <c r="F190" s="371"/>
      <c r="G190" s="371"/>
      <c r="H190" s="372"/>
    </row>
    <row r="191" spans="1:8" ht="14.25" customHeight="1">
      <c r="A191" s="51" t="s">
        <v>706</v>
      </c>
      <c r="B191" s="52">
        <v>8</v>
      </c>
      <c r="C191" s="49"/>
      <c r="D191" s="53">
        <v>2446</v>
      </c>
      <c r="E191" s="371" t="s">
        <v>707</v>
      </c>
      <c r="F191" s="371"/>
      <c r="G191" s="371"/>
      <c r="H191" s="372"/>
    </row>
    <row r="192" spans="1:8" ht="14.25" customHeight="1">
      <c r="A192" s="51" t="s">
        <v>708</v>
      </c>
      <c r="B192" s="52">
        <v>2</v>
      </c>
      <c r="C192" s="49"/>
      <c r="D192" s="53">
        <v>2451</v>
      </c>
      <c r="E192" s="371" t="s">
        <v>192</v>
      </c>
      <c r="F192" s="371"/>
      <c r="G192" s="371"/>
      <c r="H192" s="372"/>
    </row>
    <row r="193" spans="1:8" ht="14.25" customHeight="1">
      <c r="A193" s="51" t="s">
        <v>709</v>
      </c>
      <c r="B193" s="52">
        <v>5</v>
      </c>
      <c r="C193" s="49"/>
      <c r="D193" s="53">
        <v>2452</v>
      </c>
      <c r="E193" s="371" t="s">
        <v>193</v>
      </c>
      <c r="F193" s="371"/>
      <c r="G193" s="371"/>
      <c r="H193" s="372"/>
    </row>
    <row r="194" spans="1:8" ht="14.25" customHeight="1">
      <c r="A194" s="51" t="s">
        <v>710</v>
      </c>
      <c r="B194" s="52">
        <v>1</v>
      </c>
      <c r="C194" s="49"/>
      <c r="D194" s="53">
        <v>2453</v>
      </c>
      <c r="E194" s="371" t="s">
        <v>711</v>
      </c>
      <c r="F194" s="371"/>
      <c r="G194" s="371"/>
      <c r="H194" s="372"/>
    </row>
    <row r="195" spans="1:8" ht="14.25" customHeight="1">
      <c r="A195" s="51" t="s">
        <v>712</v>
      </c>
      <c r="B195" s="52">
        <v>17</v>
      </c>
      <c r="C195" s="49"/>
      <c r="D195" s="53">
        <v>2454</v>
      </c>
      <c r="E195" s="371" t="s">
        <v>713</v>
      </c>
      <c r="F195" s="371"/>
      <c r="G195" s="371"/>
      <c r="H195" s="372"/>
    </row>
    <row r="196" spans="1:8" ht="14.25" customHeight="1">
      <c r="A196" s="51" t="s">
        <v>714</v>
      </c>
      <c r="B196" s="52">
        <v>1</v>
      </c>
      <c r="C196" s="49"/>
      <c r="D196" s="53">
        <v>2511</v>
      </c>
      <c r="E196" s="371" t="s">
        <v>715</v>
      </c>
      <c r="F196" s="371"/>
      <c r="G196" s="371"/>
      <c r="H196" s="372"/>
    </row>
    <row r="197" spans="1:8" ht="14.25" customHeight="1">
      <c r="A197" s="51" t="s">
        <v>716</v>
      </c>
      <c r="B197" s="52">
        <v>6</v>
      </c>
      <c r="C197" s="49"/>
      <c r="D197" s="53">
        <v>2512</v>
      </c>
      <c r="E197" s="371" t="s">
        <v>717</v>
      </c>
      <c r="F197" s="371"/>
      <c r="G197" s="371"/>
      <c r="H197" s="372"/>
    </row>
    <row r="198" spans="1:8" ht="14.25" customHeight="1">
      <c r="A198" s="51" t="s">
        <v>718</v>
      </c>
      <c r="B198" s="52">
        <v>14</v>
      </c>
      <c r="C198" s="49"/>
      <c r="D198" s="53">
        <v>2521</v>
      </c>
      <c r="E198" s="371" t="s">
        <v>719</v>
      </c>
      <c r="F198" s="371"/>
      <c r="G198" s="371"/>
      <c r="H198" s="372"/>
    </row>
    <row r="199" spans="1:8" ht="14.25" customHeight="1">
      <c r="A199" s="51" t="s">
        <v>720</v>
      </c>
      <c r="B199" s="52">
        <v>15</v>
      </c>
      <c r="C199" s="49"/>
      <c r="D199" s="53">
        <v>2529</v>
      </c>
      <c r="E199" s="371" t="s">
        <v>721</v>
      </c>
      <c r="F199" s="371"/>
      <c r="G199" s="371"/>
      <c r="H199" s="372"/>
    </row>
    <row r="200" spans="1:8" ht="14.25" customHeight="1">
      <c r="A200" s="51" t="s">
        <v>722</v>
      </c>
      <c r="B200" s="52">
        <v>13</v>
      </c>
      <c r="C200" s="49"/>
      <c r="D200" s="53">
        <v>2530</v>
      </c>
      <c r="E200" s="371" t="s">
        <v>723</v>
      </c>
      <c r="F200" s="371"/>
      <c r="G200" s="371"/>
      <c r="H200" s="372"/>
    </row>
    <row r="201" spans="1:8" ht="14.25" customHeight="1">
      <c r="A201" s="51" t="s">
        <v>724</v>
      </c>
      <c r="B201" s="52">
        <v>17</v>
      </c>
      <c r="C201" s="49"/>
      <c r="D201" s="53">
        <v>2540</v>
      </c>
      <c r="E201" s="371" t="s">
        <v>725</v>
      </c>
      <c r="F201" s="371"/>
      <c r="G201" s="371"/>
      <c r="H201" s="372"/>
    </row>
    <row r="202" spans="1:8" ht="14.25" customHeight="1">
      <c r="A202" s="51" t="s">
        <v>726</v>
      </c>
      <c r="B202" s="52">
        <v>19</v>
      </c>
      <c r="C202" s="49"/>
      <c r="D202" s="53">
        <v>2550</v>
      </c>
      <c r="E202" s="371" t="s">
        <v>727</v>
      </c>
      <c r="F202" s="371"/>
      <c r="G202" s="371"/>
      <c r="H202" s="372"/>
    </row>
    <row r="203" spans="1:8" ht="14.25" customHeight="1">
      <c r="A203" s="51" t="s">
        <v>728</v>
      </c>
      <c r="B203" s="52">
        <v>7</v>
      </c>
      <c r="C203" s="49"/>
      <c r="D203" s="53">
        <v>2561</v>
      </c>
      <c r="E203" s="371" t="s">
        <v>729</v>
      </c>
      <c r="F203" s="371"/>
      <c r="G203" s="371"/>
      <c r="H203" s="372"/>
    </row>
    <row r="204" spans="1:8" ht="14.25" customHeight="1">
      <c r="A204" s="51" t="s">
        <v>730</v>
      </c>
      <c r="B204" s="52">
        <v>2</v>
      </c>
      <c r="C204" s="49"/>
      <c r="D204" s="53">
        <v>2562</v>
      </c>
      <c r="E204" s="371" t="s">
        <v>731</v>
      </c>
      <c r="F204" s="371"/>
      <c r="G204" s="371"/>
      <c r="H204" s="372"/>
    </row>
    <row r="205" spans="1:8" ht="14.25" customHeight="1">
      <c r="A205" s="51" t="s">
        <v>732</v>
      </c>
      <c r="B205" s="52">
        <v>6</v>
      </c>
      <c r="C205" s="49"/>
      <c r="D205" s="53">
        <v>2571</v>
      </c>
      <c r="E205" s="371" t="s">
        <v>1990</v>
      </c>
      <c r="F205" s="371"/>
      <c r="G205" s="371"/>
      <c r="H205" s="372"/>
    </row>
    <row r="206" spans="1:8" ht="14.25" customHeight="1">
      <c r="A206" s="51" t="s">
        <v>733</v>
      </c>
      <c r="B206" s="52">
        <v>6</v>
      </c>
      <c r="C206" s="49"/>
      <c r="D206" s="53">
        <v>2572</v>
      </c>
      <c r="E206" s="371" t="s">
        <v>1992</v>
      </c>
      <c r="F206" s="371"/>
      <c r="G206" s="371"/>
      <c r="H206" s="372"/>
    </row>
    <row r="207" spans="1:8" ht="14.25" customHeight="1">
      <c r="A207" s="51" t="s">
        <v>734</v>
      </c>
      <c r="B207" s="52">
        <v>6</v>
      </c>
      <c r="C207" s="49"/>
      <c r="D207" s="53">
        <v>2573</v>
      </c>
      <c r="E207" s="371" t="s">
        <v>1991</v>
      </c>
      <c r="F207" s="371"/>
      <c r="G207" s="371"/>
      <c r="H207" s="372"/>
    </row>
    <row r="208" spans="1:8" ht="14.25" customHeight="1">
      <c r="A208" s="51" t="s">
        <v>1552</v>
      </c>
      <c r="B208" s="52">
        <v>19</v>
      </c>
      <c r="C208" s="49"/>
      <c r="D208" s="53">
        <v>2591</v>
      </c>
      <c r="E208" s="371" t="s">
        <v>1553</v>
      </c>
      <c r="F208" s="371"/>
      <c r="G208" s="371"/>
      <c r="H208" s="372"/>
    </row>
    <row r="209" spans="1:8" ht="14.25" customHeight="1">
      <c r="A209" s="51" t="s">
        <v>1554</v>
      </c>
      <c r="B209" s="52">
        <v>8</v>
      </c>
      <c r="C209" s="49"/>
      <c r="D209" s="53">
        <v>2592</v>
      </c>
      <c r="E209" s="371" t="s">
        <v>1555</v>
      </c>
      <c r="F209" s="371"/>
      <c r="G209" s="371"/>
      <c r="H209" s="372"/>
    </row>
    <row r="210" spans="1:8" ht="14.25" customHeight="1">
      <c r="A210" s="51" t="s">
        <v>1556</v>
      </c>
      <c r="B210" s="52">
        <v>14</v>
      </c>
      <c r="C210" s="49"/>
      <c r="D210" s="53">
        <v>2593</v>
      </c>
      <c r="E210" s="371" t="s">
        <v>1557</v>
      </c>
      <c r="F210" s="371"/>
      <c r="G210" s="371"/>
      <c r="H210" s="372"/>
    </row>
    <row r="211" spans="1:8" ht="14.25" customHeight="1">
      <c r="A211" s="51" t="s">
        <v>1558</v>
      </c>
      <c r="B211" s="52">
        <v>20</v>
      </c>
      <c r="C211" s="49"/>
      <c r="D211" s="53">
        <v>2594</v>
      </c>
      <c r="E211" s="371" t="s">
        <v>1559</v>
      </c>
      <c r="F211" s="371"/>
      <c r="G211" s="371"/>
      <c r="H211" s="372"/>
    </row>
    <row r="212" spans="1:8" ht="14.25" customHeight="1">
      <c r="A212" s="51" t="s">
        <v>1560</v>
      </c>
      <c r="B212" s="52">
        <v>2</v>
      </c>
      <c r="C212" s="49"/>
      <c r="D212" s="53">
        <v>2599</v>
      </c>
      <c r="E212" s="371" t="s">
        <v>1561</v>
      </c>
      <c r="F212" s="371"/>
      <c r="G212" s="371"/>
      <c r="H212" s="372"/>
    </row>
    <row r="213" spans="1:8" ht="14.25" customHeight="1">
      <c r="A213" s="51" t="s">
        <v>1562</v>
      </c>
      <c r="B213" s="52">
        <v>8</v>
      </c>
      <c r="C213" s="49"/>
      <c r="D213" s="53">
        <v>2611</v>
      </c>
      <c r="E213" s="371" t="s">
        <v>1563</v>
      </c>
      <c r="F213" s="371"/>
      <c r="G213" s="371"/>
      <c r="H213" s="372"/>
    </row>
    <row r="214" spans="1:8" ht="14.25" customHeight="1">
      <c r="A214" s="51" t="s">
        <v>1564</v>
      </c>
      <c r="B214" s="52">
        <v>2</v>
      </c>
      <c r="C214" s="49"/>
      <c r="D214" s="53">
        <v>2612</v>
      </c>
      <c r="E214" s="371" t="s">
        <v>1565</v>
      </c>
      <c r="F214" s="371"/>
      <c r="G214" s="371"/>
      <c r="H214" s="372"/>
    </row>
    <row r="215" spans="1:8" ht="14.25" customHeight="1">
      <c r="A215" s="51" t="s">
        <v>1566</v>
      </c>
      <c r="B215" s="52">
        <v>2</v>
      </c>
      <c r="C215" s="49"/>
      <c r="D215" s="53">
        <v>2620</v>
      </c>
      <c r="E215" s="371" t="s">
        <v>1567</v>
      </c>
      <c r="F215" s="371"/>
      <c r="G215" s="371"/>
      <c r="H215" s="372"/>
    </row>
    <row r="216" spans="1:8" ht="14.25" customHeight="1">
      <c r="A216" s="51" t="s">
        <v>1568</v>
      </c>
      <c r="B216" s="52">
        <v>1</v>
      </c>
      <c r="C216" s="49"/>
      <c r="D216" s="53">
        <v>2630</v>
      </c>
      <c r="E216" s="371" t="s">
        <v>1569</v>
      </c>
      <c r="F216" s="371"/>
      <c r="G216" s="371"/>
      <c r="H216" s="372"/>
    </row>
    <row r="217" spans="1:8" ht="14.25" customHeight="1">
      <c r="A217" s="51" t="s">
        <v>1570</v>
      </c>
      <c r="B217" s="52">
        <v>1</v>
      </c>
      <c r="C217" s="49"/>
      <c r="D217" s="53">
        <v>2640</v>
      </c>
      <c r="E217" s="371" t="s">
        <v>1571</v>
      </c>
      <c r="F217" s="371"/>
      <c r="G217" s="371"/>
      <c r="H217" s="372"/>
    </row>
    <row r="218" spans="1:8" ht="14.25" customHeight="1">
      <c r="A218" s="51" t="s">
        <v>1572</v>
      </c>
      <c r="B218" s="52">
        <v>1</v>
      </c>
      <c r="C218" s="49"/>
      <c r="D218" s="53">
        <v>2651</v>
      </c>
      <c r="E218" s="371" t="s">
        <v>1573</v>
      </c>
      <c r="F218" s="371"/>
      <c r="G218" s="371"/>
      <c r="H218" s="372"/>
    </row>
    <row r="219" spans="1:8" ht="14.25" customHeight="1">
      <c r="A219" s="51" t="s">
        <v>1574</v>
      </c>
      <c r="B219" s="52">
        <v>6</v>
      </c>
      <c r="C219" s="49"/>
      <c r="D219" s="53">
        <v>2652</v>
      </c>
      <c r="E219" s="371" t="s">
        <v>1575</v>
      </c>
      <c r="F219" s="371"/>
      <c r="G219" s="371"/>
      <c r="H219" s="372"/>
    </row>
    <row r="220" spans="1:8" ht="14.25" customHeight="1">
      <c r="A220" s="51" t="s">
        <v>1576</v>
      </c>
      <c r="B220" s="52">
        <v>8</v>
      </c>
      <c r="C220" s="49"/>
      <c r="D220" s="53">
        <v>2660</v>
      </c>
      <c r="E220" s="371" t="s">
        <v>1577</v>
      </c>
      <c r="F220" s="371"/>
      <c r="G220" s="371"/>
      <c r="H220" s="372"/>
    </row>
    <row r="221" spans="1:8" ht="14.25" customHeight="1">
      <c r="A221" s="51" t="s">
        <v>1578</v>
      </c>
      <c r="B221" s="52">
        <v>4</v>
      </c>
      <c r="C221" s="49"/>
      <c r="D221" s="53">
        <v>2670</v>
      </c>
      <c r="E221" s="371" t="s">
        <v>1579</v>
      </c>
      <c r="F221" s="371"/>
      <c r="G221" s="371"/>
      <c r="H221" s="372"/>
    </row>
    <row r="222" spans="1:8" ht="14.25" customHeight="1">
      <c r="A222" s="51" t="s">
        <v>1580</v>
      </c>
      <c r="B222" s="52">
        <v>18</v>
      </c>
      <c r="C222" s="49"/>
      <c r="D222" s="53">
        <v>2680</v>
      </c>
      <c r="E222" s="371" t="s">
        <v>1581</v>
      </c>
      <c r="F222" s="371"/>
      <c r="G222" s="371"/>
      <c r="H222" s="372"/>
    </row>
    <row r="223" spans="1:8" ht="14.25" customHeight="1">
      <c r="A223" s="51" t="s">
        <v>1582</v>
      </c>
      <c r="B223" s="52">
        <v>13</v>
      </c>
      <c r="C223" s="49"/>
      <c r="D223" s="53">
        <v>2711</v>
      </c>
      <c r="E223" s="371" t="s">
        <v>1583</v>
      </c>
      <c r="F223" s="371"/>
      <c r="G223" s="371"/>
      <c r="H223" s="372"/>
    </row>
    <row r="224" spans="1:8" ht="14.25" customHeight="1">
      <c r="A224" s="51" t="s">
        <v>488</v>
      </c>
      <c r="B224" s="52">
        <v>19</v>
      </c>
      <c r="C224" s="49"/>
      <c r="D224" s="53">
        <v>2712</v>
      </c>
      <c r="E224" s="371" t="s">
        <v>489</v>
      </c>
      <c r="F224" s="371"/>
      <c r="G224" s="371"/>
      <c r="H224" s="372"/>
    </row>
    <row r="225" spans="1:8" ht="14.25" customHeight="1">
      <c r="A225" s="51" t="s">
        <v>490</v>
      </c>
      <c r="B225" s="52">
        <v>2</v>
      </c>
      <c r="C225" s="49"/>
      <c r="D225" s="53">
        <v>2720</v>
      </c>
      <c r="E225" s="371" t="s">
        <v>491</v>
      </c>
      <c r="F225" s="371"/>
      <c r="G225" s="371"/>
      <c r="H225" s="372"/>
    </row>
    <row r="226" spans="1:8" ht="14.25" customHeight="1">
      <c r="A226" s="51" t="s">
        <v>492</v>
      </c>
      <c r="B226" s="52">
        <v>3</v>
      </c>
      <c r="C226" s="49"/>
      <c r="D226" s="53">
        <v>2731</v>
      </c>
      <c r="E226" s="371" t="s">
        <v>493</v>
      </c>
      <c r="F226" s="371"/>
      <c r="G226" s="371"/>
      <c r="H226" s="372"/>
    </row>
    <row r="227" spans="1:8" ht="14.25" customHeight="1">
      <c r="A227" s="51" t="s">
        <v>494</v>
      </c>
      <c r="B227" s="52">
        <v>11</v>
      </c>
      <c r="C227" s="49"/>
      <c r="D227" s="53">
        <v>2732</v>
      </c>
      <c r="E227" s="371" t="s">
        <v>495</v>
      </c>
      <c r="F227" s="371"/>
      <c r="G227" s="371"/>
      <c r="H227" s="372"/>
    </row>
    <row r="228" spans="1:8" ht="14.25" customHeight="1">
      <c r="A228" s="51" t="s">
        <v>496</v>
      </c>
      <c r="B228" s="52">
        <v>18</v>
      </c>
      <c r="C228" s="49"/>
      <c r="D228" s="53">
        <v>2733</v>
      </c>
      <c r="E228" s="371" t="s">
        <v>497</v>
      </c>
      <c r="F228" s="371"/>
      <c r="G228" s="371"/>
      <c r="H228" s="372"/>
    </row>
    <row r="229" spans="1:8" ht="14.25" customHeight="1">
      <c r="A229" s="51" t="s">
        <v>498</v>
      </c>
      <c r="B229" s="52">
        <v>18</v>
      </c>
      <c r="C229" s="49"/>
      <c r="D229" s="53">
        <v>2740</v>
      </c>
      <c r="E229" s="371" t="s">
        <v>1264</v>
      </c>
      <c r="F229" s="371"/>
      <c r="G229" s="371"/>
      <c r="H229" s="372"/>
    </row>
    <row r="230" spans="1:8" ht="14.25" customHeight="1">
      <c r="A230" s="51" t="s">
        <v>1265</v>
      </c>
      <c r="B230" s="52">
        <v>4</v>
      </c>
      <c r="C230" s="49"/>
      <c r="D230" s="53">
        <v>2751</v>
      </c>
      <c r="E230" s="371" t="s">
        <v>1266</v>
      </c>
      <c r="F230" s="371"/>
      <c r="G230" s="371"/>
      <c r="H230" s="372"/>
    </row>
    <row r="231" spans="1:8" ht="14.25" customHeight="1">
      <c r="A231" s="51" t="s">
        <v>1267</v>
      </c>
      <c r="B231" s="52">
        <v>19</v>
      </c>
      <c r="C231" s="49"/>
      <c r="D231" s="53">
        <v>2752</v>
      </c>
      <c r="E231" s="371" t="s">
        <v>1268</v>
      </c>
      <c r="F231" s="371"/>
      <c r="G231" s="371"/>
      <c r="H231" s="372"/>
    </row>
    <row r="232" spans="1:8" ht="14.25" customHeight="1">
      <c r="A232" s="51" t="s">
        <v>1269</v>
      </c>
      <c r="B232" s="52">
        <v>17</v>
      </c>
      <c r="C232" s="49"/>
      <c r="D232" s="53">
        <v>2790</v>
      </c>
      <c r="E232" s="371" t="s">
        <v>1270</v>
      </c>
      <c r="F232" s="371"/>
      <c r="G232" s="371"/>
      <c r="H232" s="372"/>
    </row>
    <row r="233" spans="1:8" ht="14.25" customHeight="1">
      <c r="A233" s="51" t="s">
        <v>1271</v>
      </c>
      <c r="B233" s="52">
        <v>6</v>
      </c>
      <c r="C233" s="49"/>
      <c r="D233" s="53">
        <v>2811</v>
      </c>
      <c r="E233" s="371" t="s">
        <v>1272</v>
      </c>
      <c r="F233" s="371"/>
      <c r="G233" s="371"/>
      <c r="H233" s="372"/>
    </row>
    <row r="234" spans="1:8" ht="14.25" customHeight="1">
      <c r="A234" s="51" t="s">
        <v>1366</v>
      </c>
      <c r="B234" s="52">
        <v>3</v>
      </c>
      <c r="C234" s="49"/>
      <c r="D234" s="53">
        <v>2812</v>
      </c>
      <c r="E234" s="371" t="s">
        <v>1367</v>
      </c>
      <c r="F234" s="371"/>
      <c r="G234" s="371"/>
      <c r="H234" s="372"/>
    </row>
    <row r="235" spans="1:8" ht="14.25" customHeight="1">
      <c r="A235" s="51" t="s">
        <v>1368</v>
      </c>
      <c r="B235" s="52">
        <v>5</v>
      </c>
      <c r="C235" s="49"/>
      <c r="D235" s="53">
        <v>2813</v>
      </c>
      <c r="E235" s="371" t="s">
        <v>1369</v>
      </c>
      <c r="F235" s="371"/>
      <c r="G235" s="371"/>
      <c r="H235" s="372"/>
    </row>
    <row r="236" spans="1:8" ht="14.25" customHeight="1">
      <c r="A236" s="51" t="s">
        <v>1370</v>
      </c>
      <c r="B236" s="52">
        <v>14</v>
      </c>
      <c r="C236" s="49"/>
      <c r="D236" s="53">
        <v>2814</v>
      </c>
      <c r="E236" s="371" t="s">
        <v>1371</v>
      </c>
      <c r="F236" s="371"/>
      <c r="G236" s="371"/>
      <c r="H236" s="372"/>
    </row>
    <row r="237" spans="1:8" ht="14.25" customHeight="1">
      <c r="A237" s="51" t="s">
        <v>1372</v>
      </c>
      <c r="B237" s="52">
        <v>11</v>
      </c>
      <c r="C237" s="49"/>
      <c r="D237" s="53">
        <v>2815</v>
      </c>
      <c r="E237" s="371" t="s">
        <v>1373</v>
      </c>
      <c r="F237" s="371"/>
      <c r="G237" s="371"/>
      <c r="H237" s="372"/>
    </row>
    <row r="238" spans="1:8" ht="14.25" customHeight="1">
      <c r="A238" s="51" t="s">
        <v>1374</v>
      </c>
      <c r="B238" s="52">
        <v>3</v>
      </c>
      <c r="C238" s="49"/>
      <c r="D238" s="53">
        <v>2821</v>
      </c>
      <c r="E238" s="371" t="s">
        <v>1375</v>
      </c>
      <c r="F238" s="371"/>
      <c r="G238" s="371"/>
      <c r="H238" s="372"/>
    </row>
    <row r="239" spans="1:8" ht="14.25" customHeight="1">
      <c r="A239" s="51" t="s">
        <v>1376</v>
      </c>
      <c r="B239" s="52">
        <v>13</v>
      </c>
      <c r="C239" s="49"/>
      <c r="D239" s="53">
        <v>2822</v>
      </c>
      <c r="E239" s="371" t="s">
        <v>1223</v>
      </c>
      <c r="F239" s="371"/>
      <c r="G239" s="371"/>
      <c r="H239" s="372"/>
    </row>
    <row r="240" spans="1:8" ht="14.25" customHeight="1">
      <c r="A240" s="51" t="s">
        <v>1377</v>
      </c>
      <c r="B240" s="52">
        <v>18</v>
      </c>
      <c r="C240" s="49"/>
      <c r="D240" s="53">
        <v>2823</v>
      </c>
      <c r="E240" s="380" t="s">
        <v>1378</v>
      </c>
      <c r="F240" s="381"/>
      <c r="G240" s="381"/>
      <c r="H240" s="382"/>
    </row>
    <row r="241" spans="1:8" ht="14.25" customHeight="1">
      <c r="A241" s="51" t="s">
        <v>1379</v>
      </c>
      <c r="B241" s="52">
        <v>2</v>
      </c>
      <c r="C241" s="49"/>
      <c r="D241" s="53">
        <v>2824</v>
      </c>
      <c r="E241" s="371" t="s">
        <v>1380</v>
      </c>
      <c r="F241" s="371"/>
      <c r="G241" s="371"/>
      <c r="H241" s="372"/>
    </row>
    <row r="242" spans="1:8" ht="14.25" customHeight="1">
      <c r="A242" s="51" t="s">
        <v>1381</v>
      </c>
      <c r="B242" s="52">
        <v>8</v>
      </c>
      <c r="C242" s="49"/>
      <c r="D242" s="53">
        <v>2825</v>
      </c>
      <c r="E242" s="371" t="s">
        <v>1382</v>
      </c>
      <c r="F242" s="371"/>
      <c r="G242" s="371"/>
      <c r="H242" s="372"/>
    </row>
    <row r="243" spans="1:8" ht="14.25" customHeight="1">
      <c r="A243" s="51" t="s">
        <v>1383</v>
      </c>
      <c r="B243" s="52">
        <v>17</v>
      </c>
      <c r="C243" s="49"/>
      <c r="D243" s="53">
        <v>2829</v>
      </c>
      <c r="E243" s="371" t="s">
        <v>1384</v>
      </c>
      <c r="F243" s="371"/>
      <c r="G243" s="371"/>
      <c r="H243" s="372"/>
    </row>
    <row r="244" spans="1:8" ht="14.25" customHeight="1">
      <c r="A244" s="51" t="s">
        <v>1385</v>
      </c>
      <c r="B244" s="52">
        <v>8</v>
      </c>
      <c r="C244" s="49"/>
      <c r="D244" s="53">
        <v>2830</v>
      </c>
      <c r="E244" s="371" t="s">
        <v>1386</v>
      </c>
      <c r="F244" s="371"/>
      <c r="G244" s="371"/>
      <c r="H244" s="372"/>
    </row>
    <row r="245" spans="1:8" ht="14.25" customHeight="1">
      <c r="A245" s="51" t="s">
        <v>1387</v>
      </c>
      <c r="B245" s="52">
        <v>16</v>
      </c>
      <c r="C245" s="49"/>
      <c r="D245" s="53">
        <v>2841</v>
      </c>
      <c r="E245" s="371" t="s">
        <v>1388</v>
      </c>
      <c r="F245" s="371"/>
      <c r="G245" s="371"/>
      <c r="H245" s="372"/>
    </row>
    <row r="246" spans="1:8" ht="14.25" customHeight="1">
      <c r="A246" s="51" t="s">
        <v>1389</v>
      </c>
      <c r="B246" s="52">
        <v>9</v>
      </c>
      <c r="C246" s="49"/>
      <c r="D246" s="53">
        <v>2849</v>
      </c>
      <c r="E246" s="371" t="s">
        <v>1390</v>
      </c>
      <c r="F246" s="371"/>
      <c r="G246" s="371"/>
      <c r="H246" s="372"/>
    </row>
    <row r="247" spans="1:8" ht="14.25" customHeight="1">
      <c r="A247" s="51" t="s">
        <v>1391</v>
      </c>
      <c r="B247" s="52">
        <v>8</v>
      </c>
      <c r="C247" s="49"/>
      <c r="D247" s="53">
        <v>2891</v>
      </c>
      <c r="E247" s="371" t="s">
        <v>1224</v>
      </c>
      <c r="F247" s="371"/>
      <c r="G247" s="371"/>
      <c r="H247" s="372"/>
    </row>
    <row r="248" spans="1:8" ht="14.25" customHeight="1">
      <c r="A248" s="51" t="s">
        <v>1392</v>
      </c>
      <c r="B248" s="52">
        <v>17</v>
      </c>
      <c r="C248" s="49"/>
      <c r="D248" s="53">
        <v>2892</v>
      </c>
      <c r="E248" s="371" t="s">
        <v>1393</v>
      </c>
      <c r="F248" s="371"/>
      <c r="G248" s="371"/>
      <c r="H248" s="372"/>
    </row>
    <row r="249" spans="1:8" ht="14.25" customHeight="1">
      <c r="A249" s="51" t="s">
        <v>1394</v>
      </c>
      <c r="B249" s="52">
        <v>5</v>
      </c>
      <c r="C249" s="49"/>
      <c r="D249" s="53">
        <v>2893</v>
      </c>
      <c r="E249" s="371" t="s">
        <v>1395</v>
      </c>
      <c r="F249" s="371"/>
      <c r="G249" s="371"/>
      <c r="H249" s="372"/>
    </row>
    <row r="250" spans="1:8" ht="14.25" customHeight="1">
      <c r="A250" s="51" t="s">
        <v>1396</v>
      </c>
      <c r="B250" s="52">
        <v>1</v>
      </c>
      <c r="C250" s="49"/>
      <c r="D250" s="53">
        <v>2894</v>
      </c>
      <c r="E250" s="371" t="s">
        <v>1397</v>
      </c>
      <c r="F250" s="371"/>
      <c r="G250" s="371"/>
      <c r="H250" s="372"/>
    </row>
    <row r="251" spans="1:8" ht="14.25" customHeight="1">
      <c r="A251" s="51" t="s">
        <v>1398</v>
      </c>
      <c r="B251" s="52">
        <v>10</v>
      </c>
      <c r="C251" s="49"/>
      <c r="D251" s="53">
        <v>2895</v>
      </c>
      <c r="E251" s="371" t="s">
        <v>1399</v>
      </c>
      <c r="F251" s="371"/>
      <c r="G251" s="371"/>
      <c r="H251" s="372"/>
    </row>
    <row r="252" spans="1:8" ht="14.25" customHeight="1">
      <c r="A252" s="51" t="s">
        <v>1400</v>
      </c>
      <c r="B252" s="52">
        <v>19</v>
      </c>
      <c r="C252" s="49"/>
      <c r="D252" s="53">
        <v>2896</v>
      </c>
      <c r="E252" s="371" t="s">
        <v>1401</v>
      </c>
      <c r="F252" s="371"/>
      <c r="G252" s="371"/>
      <c r="H252" s="372"/>
    </row>
    <row r="253" spans="1:8" ht="14.25" customHeight="1">
      <c r="A253" s="51" t="s">
        <v>1402</v>
      </c>
      <c r="B253" s="52">
        <v>18</v>
      </c>
      <c r="C253" s="49"/>
      <c r="D253" s="53">
        <v>2899</v>
      </c>
      <c r="E253" s="371" t="s">
        <v>1403</v>
      </c>
      <c r="F253" s="371"/>
      <c r="G253" s="371"/>
      <c r="H253" s="372"/>
    </row>
    <row r="254" spans="1:8" ht="14.25" customHeight="1">
      <c r="A254" s="51" t="s">
        <v>1404</v>
      </c>
      <c r="B254" s="52">
        <v>5</v>
      </c>
      <c r="C254" s="49"/>
      <c r="D254" s="53">
        <v>2910</v>
      </c>
      <c r="E254" s="371" t="s">
        <v>1262</v>
      </c>
      <c r="F254" s="371"/>
      <c r="G254" s="371"/>
      <c r="H254" s="372"/>
    </row>
    <row r="255" spans="1:8" ht="14.25" customHeight="1">
      <c r="A255" s="51" t="s">
        <v>1405</v>
      </c>
      <c r="B255" s="52">
        <v>2</v>
      </c>
      <c r="C255" s="49"/>
      <c r="D255" s="53">
        <v>2920</v>
      </c>
      <c r="E255" s="371" t="s">
        <v>1406</v>
      </c>
      <c r="F255" s="371"/>
      <c r="G255" s="371"/>
      <c r="H255" s="372"/>
    </row>
    <row r="256" spans="1:8" ht="14.25" customHeight="1">
      <c r="A256" s="51" t="s">
        <v>1407</v>
      </c>
      <c r="B256" s="52">
        <v>14</v>
      </c>
      <c r="C256" s="49"/>
      <c r="D256" s="53">
        <v>2931</v>
      </c>
      <c r="E256" s="371" t="s">
        <v>1408</v>
      </c>
      <c r="F256" s="371"/>
      <c r="G256" s="371"/>
      <c r="H256" s="372"/>
    </row>
    <row r="257" spans="1:8" ht="14.25" customHeight="1">
      <c r="A257" s="51" t="s">
        <v>1409</v>
      </c>
      <c r="B257" s="52">
        <v>3</v>
      </c>
      <c r="C257" s="49"/>
      <c r="D257" s="53">
        <v>2932</v>
      </c>
      <c r="E257" s="371" t="s">
        <v>1410</v>
      </c>
      <c r="F257" s="371"/>
      <c r="G257" s="371"/>
      <c r="H257" s="372"/>
    </row>
    <row r="258" spans="1:8" ht="14.25" customHeight="1">
      <c r="A258" s="51" t="s">
        <v>1411</v>
      </c>
      <c r="B258" s="52">
        <v>17</v>
      </c>
      <c r="C258" s="49"/>
      <c r="D258" s="53">
        <v>3011</v>
      </c>
      <c r="E258" s="371" t="s">
        <v>1412</v>
      </c>
      <c r="F258" s="371"/>
      <c r="G258" s="371"/>
      <c r="H258" s="372"/>
    </row>
    <row r="259" spans="1:8" ht="14.25" customHeight="1">
      <c r="A259" s="51" t="s">
        <v>1413</v>
      </c>
      <c r="B259" s="52">
        <v>20</v>
      </c>
      <c r="C259" s="49"/>
      <c r="D259" s="53">
        <v>3012</v>
      </c>
      <c r="E259" s="371" t="s">
        <v>1414</v>
      </c>
      <c r="F259" s="371"/>
      <c r="G259" s="371"/>
      <c r="H259" s="372"/>
    </row>
    <row r="260" spans="1:8" ht="14.25" customHeight="1">
      <c r="A260" s="51" t="s">
        <v>1415</v>
      </c>
      <c r="B260" s="52">
        <v>5</v>
      </c>
      <c r="C260" s="49"/>
      <c r="D260" s="53">
        <v>3020</v>
      </c>
      <c r="E260" s="371" t="s">
        <v>1416</v>
      </c>
      <c r="F260" s="371"/>
      <c r="G260" s="371"/>
      <c r="H260" s="372"/>
    </row>
    <row r="261" spans="1:8" ht="14.25" customHeight="1">
      <c r="A261" s="51" t="s">
        <v>1417</v>
      </c>
      <c r="B261" s="52">
        <v>8</v>
      </c>
      <c r="C261" s="49"/>
      <c r="D261" s="53">
        <v>3030</v>
      </c>
      <c r="E261" s="380" t="s">
        <v>1418</v>
      </c>
      <c r="F261" s="381"/>
      <c r="G261" s="381"/>
      <c r="H261" s="382"/>
    </row>
    <row r="262" spans="1:8" ht="14.25" customHeight="1">
      <c r="A262" s="51" t="s">
        <v>1419</v>
      </c>
      <c r="B262" s="52">
        <v>8</v>
      </c>
      <c r="C262" s="49"/>
      <c r="D262" s="53">
        <v>3040</v>
      </c>
      <c r="E262" s="371" t="s">
        <v>1420</v>
      </c>
      <c r="F262" s="371"/>
      <c r="G262" s="371"/>
      <c r="H262" s="372"/>
    </row>
    <row r="263" spans="1:8" ht="14.25" customHeight="1">
      <c r="A263" s="51" t="s">
        <v>1421</v>
      </c>
      <c r="B263" s="52">
        <v>18</v>
      </c>
      <c r="C263" s="49"/>
      <c r="D263" s="53">
        <v>3091</v>
      </c>
      <c r="E263" s="371" t="s">
        <v>1422</v>
      </c>
      <c r="F263" s="371"/>
      <c r="G263" s="371"/>
      <c r="H263" s="372"/>
    </row>
    <row r="264" spans="1:8" ht="14.25" customHeight="1">
      <c r="A264" s="51" t="s">
        <v>1423</v>
      </c>
      <c r="B264" s="52">
        <v>2</v>
      </c>
      <c r="C264" s="49"/>
      <c r="D264" s="53">
        <v>3092</v>
      </c>
      <c r="E264" s="371" t="s">
        <v>1424</v>
      </c>
      <c r="F264" s="371"/>
      <c r="G264" s="371"/>
      <c r="H264" s="372"/>
    </row>
    <row r="265" spans="1:8" ht="14.25" customHeight="1">
      <c r="A265" s="51" t="s">
        <v>1425</v>
      </c>
      <c r="B265" s="52">
        <v>1</v>
      </c>
      <c r="C265" s="49"/>
      <c r="D265" s="53">
        <v>3099</v>
      </c>
      <c r="E265" s="371" t="s">
        <v>1426</v>
      </c>
      <c r="F265" s="371"/>
      <c r="G265" s="371"/>
      <c r="H265" s="372"/>
    </row>
    <row r="266" spans="1:8" ht="14.25" customHeight="1">
      <c r="A266" s="51" t="s">
        <v>1427</v>
      </c>
      <c r="B266" s="52">
        <v>14</v>
      </c>
      <c r="C266" s="49"/>
      <c r="D266" s="53">
        <v>3101</v>
      </c>
      <c r="E266" s="371" t="s">
        <v>1428</v>
      </c>
      <c r="F266" s="371"/>
      <c r="G266" s="371"/>
      <c r="H266" s="372"/>
    </row>
    <row r="267" spans="1:8" ht="14.25" customHeight="1">
      <c r="A267" s="51" t="s">
        <v>1429</v>
      </c>
      <c r="B267" s="52">
        <v>17</v>
      </c>
      <c r="C267" s="49"/>
      <c r="D267" s="53">
        <v>3102</v>
      </c>
      <c r="E267" s="371" t="s">
        <v>1430</v>
      </c>
      <c r="F267" s="371"/>
      <c r="G267" s="371"/>
      <c r="H267" s="372"/>
    </row>
    <row r="268" spans="1:8" ht="14.25" customHeight="1">
      <c r="A268" s="51" t="s">
        <v>1431</v>
      </c>
      <c r="B268" s="52">
        <v>16</v>
      </c>
      <c r="C268" s="49"/>
      <c r="D268" s="53">
        <v>3103</v>
      </c>
      <c r="E268" s="371" t="s">
        <v>0</v>
      </c>
      <c r="F268" s="371"/>
      <c r="G268" s="371"/>
      <c r="H268" s="372"/>
    </row>
    <row r="269" spans="1:8" ht="14.25" customHeight="1">
      <c r="A269" s="51" t="s">
        <v>1432</v>
      </c>
      <c r="B269" s="52">
        <v>3</v>
      </c>
      <c r="C269" s="49"/>
      <c r="D269" s="53">
        <v>3109</v>
      </c>
      <c r="E269" s="371" t="s">
        <v>1433</v>
      </c>
      <c r="F269" s="371"/>
      <c r="G269" s="371"/>
      <c r="H269" s="372"/>
    </row>
    <row r="270" spans="1:8" ht="14.25" customHeight="1">
      <c r="A270" s="51" t="s">
        <v>1434</v>
      </c>
      <c r="B270" s="52">
        <v>5</v>
      </c>
      <c r="C270" s="49"/>
      <c r="D270" s="53">
        <v>3211</v>
      </c>
      <c r="E270" s="371" t="s">
        <v>1</v>
      </c>
      <c r="F270" s="371"/>
      <c r="G270" s="371"/>
      <c r="H270" s="372"/>
    </row>
    <row r="271" spans="1:8" ht="14.25" customHeight="1">
      <c r="A271" s="51" t="s">
        <v>1435</v>
      </c>
      <c r="B271" s="52">
        <v>8</v>
      </c>
      <c r="C271" s="49"/>
      <c r="D271" s="53">
        <v>3212</v>
      </c>
      <c r="E271" s="371" t="s">
        <v>1436</v>
      </c>
      <c r="F271" s="371"/>
      <c r="G271" s="371"/>
      <c r="H271" s="372"/>
    </row>
    <row r="272" spans="1:8" ht="14.25" customHeight="1">
      <c r="A272" s="51" t="s">
        <v>1437</v>
      </c>
      <c r="B272" s="52">
        <v>18</v>
      </c>
      <c r="C272" s="49"/>
      <c r="D272" s="53">
        <v>3213</v>
      </c>
      <c r="E272" s="371" t="s">
        <v>1438</v>
      </c>
      <c r="F272" s="371"/>
      <c r="G272" s="371"/>
      <c r="H272" s="372"/>
    </row>
    <row r="273" spans="1:8" ht="14.25" customHeight="1">
      <c r="A273" s="51" t="s">
        <v>1439</v>
      </c>
      <c r="B273" s="52">
        <v>19</v>
      </c>
      <c r="C273" s="49"/>
      <c r="D273" s="53">
        <v>3220</v>
      </c>
      <c r="E273" s="371" t="s">
        <v>2</v>
      </c>
      <c r="F273" s="371"/>
      <c r="G273" s="371"/>
      <c r="H273" s="372"/>
    </row>
    <row r="274" spans="1:8" ht="14.25" customHeight="1">
      <c r="A274" s="51" t="s">
        <v>1440</v>
      </c>
      <c r="B274" s="52">
        <v>2</v>
      </c>
      <c r="C274" s="49"/>
      <c r="D274" s="53">
        <v>3230</v>
      </c>
      <c r="E274" s="371" t="s">
        <v>3</v>
      </c>
      <c r="F274" s="371"/>
      <c r="G274" s="371"/>
      <c r="H274" s="372"/>
    </row>
    <row r="275" spans="1:8" ht="14.25" customHeight="1">
      <c r="A275" s="51" t="s">
        <v>1441</v>
      </c>
      <c r="B275" s="52">
        <v>10</v>
      </c>
      <c r="C275" s="49"/>
      <c r="D275" s="53">
        <v>3240</v>
      </c>
      <c r="E275" s="371" t="s">
        <v>4</v>
      </c>
      <c r="F275" s="371"/>
      <c r="G275" s="371"/>
      <c r="H275" s="372"/>
    </row>
    <row r="276" spans="1:8" ht="14.25" customHeight="1">
      <c r="A276" s="51" t="s">
        <v>1442</v>
      </c>
      <c r="B276" s="52">
        <v>17</v>
      </c>
      <c r="C276" s="49"/>
      <c r="D276" s="53">
        <v>3250</v>
      </c>
      <c r="E276" s="371" t="s">
        <v>1443</v>
      </c>
      <c r="F276" s="371"/>
      <c r="G276" s="371"/>
      <c r="H276" s="372"/>
    </row>
    <row r="277" spans="1:8" ht="14.25" customHeight="1">
      <c r="A277" s="51" t="s">
        <v>1444</v>
      </c>
      <c r="B277" s="52">
        <v>19</v>
      </c>
      <c r="C277" s="49"/>
      <c r="D277" s="53">
        <v>3291</v>
      </c>
      <c r="E277" s="371" t="s">
        <v>1445</v>
      </c>
      <c r="F277" s="371"/>
      <c r="G277" s="371"/>
      <c r="H277" s="372"/>
    </row>
    <row r="278" spans="1:8" ht="14.25" customHeight="1">
      <c r="A278" s="51" t="s">
        <v>1446</v>
      </c>
      <c r="B278" s="52">
        <v>6</v>
      </c>
      <c r="C278" s="49"/>
      <c r="D278" s="53">
        <v>3299</v>
      </c>
      <c r="E278" s="371" t="s">
        <v>1447</v>
      </c>
      <c r="F278" s="371"/>
      <c r="G278" s="371"/>
      <c r="H278" s="372"/>
    </row>
    <row r="279" spans="1:8" ht="14.25" customHeight="1">
      <c r="A279" s="51" t="s">
        <v>1448</v>
      </c>
      <c r="B279" s="52">
        <v>8</v>
      </c>
      <c r="C279" s="49"/>
      <c r="D279" s="53">
        <v>3311</v>
      </c>
      <c r="E279" s="371" t="s">
        <v>1449</v>
      </c>
      <c r="F279" s="371"/>
      <c r="G279" s="371"/>
      <c r="H279" s="372"/>
    </row>
    <row r="280" spans="1:8" ht="14.25" customHeight="1">
      <c r="A280" s="51" t="s">
        <v>1450</v>
      </c>
      <c r="B280" s="52">
        <v>18</v>
      </c>
      <c r="C280" s="49"/>
      <c r="D280" s="53">
        <v>3312</v>
      </c>
      <c r="E280" s="371" t="s">
        <v>1451</v>
      </c>
      <c r="F280" s="371"/>
      <c r="G280" s="371"/>
      <c r="H280" s="372"/>
    </row>
    <row r="281" spans="1:8" ht="14.25" customHeight="1">
      <c r="A281" s="51" t="s">
        <v>1452</v>
      </c>
      <c r="B281" s="52">
        <v>8</v>
      </c>
      <c r="C281" s="49"/>
      <c r="D281" s="53">
        <v>3313</v>
      </c>
      <c r="E281" s="371" t="s">
        <v>1453</v>
      </c>
      <c r="F281" s="371"/>
      <c r="G281" s="371"/>
      <c r="H281" s="372"/>
    </row>
    <row r="282" spans="1:8" ht="14.25" customHeight="1">
      <c r="A282" s="51" t="s">
        <v>1454</v>
      </c>
      <c r="B282" s="52">
        <v>17</v>
      </c>
      <c r="C282" s="49"/>
      <c r="D282" s="53">
        <v>3314</v>
      </c>
      <c r="E282" s="371" t="s">
        <v>1455</v>
      </c>
      <c r="F282" s="371"/>
      <c r="G282" s="371"/>
      <c r="H282" s="372"/>
    </row>
    <row r="283" spans="1:8" ht="14.25" customHeight="1">
      <c r="A283" s="51" t="s">
        <v>1456</v>
      </c>
      <c r="B283" s="52">
        <v>20</v>
      </c>
      <c r="C283" s="49"/>
      <c r="D283" s="53">
        <v>3315</v>
      </c>
      <c r="E283" s="371" t="s">
        <v>1457</v>
      </c>
      <c r="F283" s="371"/>
      <c r="G283" s="371"/>
      <c r="H283" s="372"/>
    </row>
    <row r="284" spans="1:8" ht="14.25" customHeight="1">
      <c r="A284" s="51" t="s">
        <v>1458</v>
      </c>
      <c r="B284" s="52">
        <v>15</v>
      </c>
      <c r="C284" s="49"/>
      <c r="D284" s="53">
        <v>3316</v>
      </c>
      <c r="E284" s="371" t="s">
        <v>1459</v>
      </c>
      <c r="F284" s="371"/>
      <c r="G284" s="371"/>
      <c r="H284" s="372"/>
    </row>
    <row r="285" spans="1:8" ht="14.25" customHeight="1">
      <c r="A285" s="51" t="s">
        <v>1460</v>
      </c>
      <c r="B285" s="52">
        <v>14</v>
      </c>
      <c r="C285" s="49"/>
      <c r="D285" s="53">
        <v>3317</v>
      </c>
      <c r="E285" s="371" t="s">
        <v>1461</v>
      </c>
      <c r="F285" s="371"/>
      <c r="G285" s="371"/>
      <c r="H285" s="372"/>
    </row>
    <row r="286" spans="1:8" ht="14.25" customHeight="1">
      <c r="A286" s="51" t="s">
        <v>1341</v>
      </c>
      <c r="B286" s="52">
        <v>20</v>
      </c>
      <c r="C286" s="49"/>
      <c r="D286" s="53">
        <v>3319</v>
      </c>
      <c r="E286" s="371" t="s">
        <v>1342</v>
      </c>
      <c r="F286" s="371"/>
      <c r="G286" s="371"/>
      <c r="H286" s="372"/>
    </row>
    <row r="287" spans="1:8" ht="14.25" customHeight="1">
      <c r="A287" s="51" t="s">
        <v>1343</v>
      </c>
      <c r="B287" s="52">
        <v>16</v>
      </c>
      <c r="C287" s="49"/>
      <c r="D287" s="53">
        <v>3320</v>
      </c>
      <c r="E287" s="371" t="s">
        <v>1344</v>
      </c>
      <c r="F287" s="371"/>
      <c r="G287" s="371"/>
      <c r="H287" s="372"/>
    </row>
    <row r="288" spans="1:8" ht="14.25" customHeight="1">
      <c r="A288" s="51" t="s">
        <v>1732</v>
      </c>
      <c r="B288" s="52">
        <v>17</v>
      </c>
      <c r="C288" s="49"/>
      <c r="D288" s="53">
        <v>3511</v>
      </c>
      <c r="E288" s="371" t="s">
        <v>5</v>
      </c>
      <c r="F288" s="371"/>
      <c r="G288" s="371"/>
      <c r="H288" s="372"/>
    </row>
    <row r="289" spans="1:8" ht="14.25" customHeight="1">
      <c r="A289" s="51" t="s">
        <v>1733</v>
      </c>
      <c r="B289" s="52">
        <v>4</v>
      </c>
      <c r="C289" s="49"/>
      <c r="D289" s="53">
        <v>3512</v>
      </c>
      <c r="E289" s="371" t="s">
        <v>6</v>
      </c>
      <c r="F289" s="371"/>
      <c r="G289" s="371"/>
      <c r="H289" s="372"/>
    </row>
    <row r="290" spans="1:8" ht="14.25" customHeight="1">
      <c r="A290" s="51" t="s">
        <v>1734</v>
      </c>
      <c r="B290" s="52">
        <v>16</v>
      </c>
      <c r="C290" s="49"/>
      <c r="D290" s="53">
        <v>3513</v>
      </c>
      <c r="E290" s="371" t="s">
        <v>1735</v>
      </c>
      <c r="F290" s="371"/>
      <c r="G290" s="371"/>
      <c r="H290" s="372"/>
    </row>
    <row r="291" spans="1:8" ht="14.25" customHeight="1">
      <c r="A291" s="51" t="s">
        <v>1736</v>
      </c>
      <c r="B291" s="52">
        <v>13</v>
      </c>
      <c r="C291" s="49"/>
      <c r="D291" s="53">
        <v>3514</v>
      </c>
      <c r="E291" s="371" t="s">
        <v>1737</v>
      </c>
      <c r="F291" s="371"/>
      <c r="G291" s="371"/>
      <c r="H291" s="372"/>
    </row>
    <row r="292" spans="1:8" ht="14.25" customHeight="1">
      <c r="A292" s="51" t="s">
        <v>1738</v>
      </c>
      <c r="B292" s="52">
        <v>10</v>
      </c>
      <c r="C292" s="49"/>
      <c r="D292" s="53">
        <v>3521</v>
      </c>
      <c r="E292" s="371" t="s">
        <v>7</v>
      </c>
      <c r="F292" s="371"/>
      <c r="G292" s="371"/>
      <c r="H292" s="372"/>
    </row>
    <row r="293" spans="1:8" ht="14.25" customHeight="1">
      <c r="A293" s="51" t="s">
        <v>1739</v>
      </c>
      <c r="B293" s="52">
        <v>12</v>
      </c>
      <c r="C293" s="49"/>
      <c r="D293" s="53">
        <v>3522</v>
      </c>
      <c r="E293" s="371" t="s">
        <v>1740</v>
      </c>
      <c r="F293" s="371"/>
      <c r="G293" s="371"/>
      <c r="H293" s="372"/>
    </row>
    <row r="294" spans="1:8" ht="14.25" customHeight="1">
      <c r="A294" s="51" t="s">
        <v>1741</v>
      </c>
      <c r="B294" s="52">
        <v>12</v>
      </c>
      <c r="C294" s="49"/>
      <c r="D294" s="53">
        <v>3523</v>
      </c>
      <c r="E294" s="371" t="s">
        <v>1742</v>
      </c>
      <c r="F294" s="371"/>
      <c r="G294" s="371"/>
      <c r="H294" s="372"/>
    </row>
    <row r="295" spans="1:8" ht="14.25" customHeight="1">
      <c r="A295" s="51" t="s">
        <v>1743</v>
      </c>
      <c r="B295" s="52">
        <v>7</v>
      </c>
      <c r="C295" s="49"/>
      <c r="D295" s="53">
        <v>3530</v>
      </c>
      <c r="E295" s="371" t="s">
        <v>1744</v>
      </c>
      <c r="F295" s="371"/>
      <c r="G295" s="371"/>
      <c r="H295" s="372"/>
    </row>
    <row r="296" spans="1:8" ht="14.25" customHeight="1">
      <c r="A296" s="51" t="s">
        <v>1745</v>
      </c>
      <c r="B296" s="52">
        <v>9</v>
      </c>
      <c r="C296" s="49"/>
      <c r="D296" s="53">
        <v>3600</v>
      </c>
      <c r="E296" s="371" t="s">
        <v>1746</v>
      </c>
      <c r="F296" s="371"/>
      <c r="G296" s="371"/>
      <c r="H296" s="372"/>
    </row>
    <row r="297" spans="1:8" ht="14.25" customHeight="1">
      <c r="A297" s="51" t="s">
        <v>1747</v>
      </c>
      <c r="B297" s="52">
        <v>2</v>
      </c>
      <c r="C297" s="49"/>
      <c r="D297" s="53">
        <v>3700</v>
      </c>
      <c r="E297" s="371" t="s">
        <v>1748</v>
      </c>
      <c r="F297" s="371"/>
      <c r="G297" s="371"/>
      <c r="H297" s="372"/>
    </row>
    <row r="298" spans="1:8" ht="14.25" customHeight="1">
      <c r="A298" s="51" t="s">
        <v>1749</v>
      </c>
      <c r="B298" s="52">
        <v>5</v>
      </c>
      <c r="C298" s="49"/>
      <c r="D298" s="53">
        <v>3811</v>
      </c>
      <c r="E298" s="371" t="s">
        <v>1750</v>
      </c>
      <c r="F298" s="371"/>
      <c r="G298" s="371"/>
      <c r="H298" s="372"/>
    </row>
    <row r="299" spans="1:8" ht="14.25" customHeight="1">
      <c r="A299" s="51" t="s">
        <v>1751</v>
      </c>
      <c r="B299" s="52">
        <v>8</v>
      </c>
      <c r="C299" s="49"/>
      <c r="D299" s="53">
        <v>3812</v>
      </c>
      <c r="E299" s="371" t="s">
        <v>1752</v>
      </c>
      <c r="F299" s="371"/>
      <c r="G299" s="371"/>
      <c r="H299" s="372"/>
    </row>
    <row r="300" spans="1:8" ht="14.25" customHeight="1">
      <c r="A300" s="51" t="s">
        <v>1753</v>
      </c>
      <c r="B300" s="52">
        <v>13</v>
      </c>
      <c r="C300" s="49"/>
      <c r="D300" s="53">
        <v>3821</v>
      </c>
      <c r="E300" s="371" t="s">
        <v>1754</v>
      </c>
      <c r="F300" s="371"/>
      <c r="G300" s="371"/>
      <c r="H300" s="372"/>
    </row>
    <row r="301" spans="1:8" ht="14.25" customHeight="1">
      <c r="A301" s="51" t="s">
        <v>1755</v>
      </c>
      <c r="B301" s="52">
        <v>18</v>
      </c>
      <c r="C301" s="49"/>
      <c r="D301" s="53">
        <v>3822</v>
      </c>
      <c r="E301" s="371" t="s">
        <v>1756</v>
      </c>
      <c r="F301" s="371"/>
      <c r="G301" s="371"/>
      <c r="H301" s="372"/>
    </row>
    <row r="302" spans="1:8" ht="14.25" customHeight="1">
      <c r="A302" s="51" t="s">
        <v>1757</v>
      </c>
      <c r="B302" s="52">
        <v>6</v>
      </c>
      <c r="C302" s="49"/>
      <c r="D302" s="53">
        <v>3831</v>
      </c>
      <c r="E302" s="371" t="s">
        <v>1758</v>
      </c>
      <c r="F302" s="371"/>
      <c r="G302" s="371"/>
      <c r="H302" s="372"/>
    </row>
    <row r="303" spans="1:8" ht="14.25" customHeight="1">
      <c r="A303" s="51" t="s">
        <v>1759</v>
      </c>
      <c r="B303" s="52">
        <v>6</v>
      </c>
      <c r="C303" s="49"/>
      <c r="D303" s="53">
        <v>3832</v>
      </c>
      <c r="E303" s="371" t="s">
        <v>499</v>
      </c>
      <c r="F303" s="371"/>
      <c r="G303" s="371"/>
      <c r="H303" s="372"/>
    </row>
    <row r="304" spans="1:8" ht="14.25" customHeight="1">
      <c r="A304" s="51" t="s">
        <v>500</v>
      </c>
      <c r="B304" s="52">
        <v>3</v>
      </c>
      <c r="C304" s="49"/>
      <c r="D304" s="53">
        <v>3900</v>
      </c>
      <c r="E304" s="371" t="s">
        <v>501</v>
      </c>
      <c r="F304" s="371"/>
      <c r="G304" s="371"/>
      <c r="H304" s="372"/>
    </row>
    <row r="305" spans="1:8" ht="14.25" customHeight="1">
      <c r="A305" s="51" t="s">
        <v>502</v>
      </c>
      <c r="B305" s="52">
        <v>16</v>
      </c>
      <c r="C305" s="49"/>
      <c r="D305" s="53">
        <v>4110</v>
      </c>
      <c r="E305" s="371" t="s">
        <v>503</v>
      </c>
      <c r="F305" s="371"/>
      <c r="G305" s="371"/>
      <c r="H305" s="372"/>
    </row>
    <row r="306" spans="1:8" ht="14.25" customHeight="1">
      <c r="A306" s="51" t="s">
        <v>504</v>
      </c>
      <c r="B306" s="52">
        <v>13</v>
      </c>
      <c r="C306" s="49"/>
      <c r="D306" s="53">
        <v>4120</v>
      </c>
      <c r="E306" s="371" t="s">
        <v>505</v>
      </c>
      <c r="F306" s="371"/>
      <c r="G306" s="371"/>
      <c r="H306" s="372"/>
    </row>
    <row r="307" spans="1:8" ht="14.25" customHeight="1">
      <c r="A307" s="51" t="s">
        <v>506</v>
      </c>
      <c r="B307" s="52">
        <v>4</v>
      </c>
      <c r="C307" s="49"/>
      <c r="D307" s="53">
        <v>4211</v>
      </c>
      <c r="E307" s="371" t="s">
        <v>507</v>
      </c>
      <c r="F307" s="371"/>
      <c r="G307" s="371"/>
      <c r="H307" s="372"/>
    </row>
    <row r="308" spans="1:8" ht="14.25" customHeight="1">
      <c r="A308" s="51" t="s">
        <v>508</v>
      </c>
      <c r="B308" s="52">
        <v>17</v>
      </c>
      <c r="C308" s="49"/>
      <c r="D308" s="53">
        <v>4212</v>
      </c>
      <c r="E308" s="371" t="s">
        <v>509</v>
      </c>
      <c r="F308" s="371"/>
      <c r="G308" s="371"/>
      <c r="H308" s="372"/>
    </row>
    <row r="309" spans="1:8" ht="14.25" customHeight="1">
      <c r="A309" s="51" t="s">
        <v>510</v>
      </c>
      <c r="B309" s="52">
        <v>12</v>
      </c>
      <c r="C309" s="49"/>
      <c r="D309" s="53">
        <v>4213</v>
      </c>
      <c r="E309" s="371" t="s">
        <v>511</v>
      </c>
      <c r="F309" s="371"/>
      <c r="G309" s="371"/>
      <c r="H309" s="372"/>
    </row>
    <row r="310" spans="1:8" ht="14.25" customHeight="1">
      <c r="A310" s="51" t="s">
        <v>512</v>
      </c>
      <c r="B310" s="52">
        <v>17</v>
      </c>
      <c r="C310" s="49"/>
      <c r="D310" s="53">
        <v>4221</v>
      </c>
      <c r="E310" s="371" t="s">
        <v>513</v>
      </c>
      <c r="F310" s="371"/>
      <c r="G310" s="371"/>
      <c r="H310" s="372"/>
    </row>
    <row r="311" spans="1:8" ht="14.25" customHeight="1">
      <c r="A311" s="51" t="s">
        <v>514</v>
      </c>
      <c r="B311" s="52">
        <v>8</v>
      </c>
      <c r="C311" s="49"/>
      <c r="D311" s="53">
        <v>4222</v>
      </c>
      <c r="E311" s="371" t="s">
        <v>515</v>
      </c>
      <c r="F311" s="371"/>
      <c r="G311" s="371"/>
      <c r="H311" s="372"/>
    </row>
    <row r="312" spans="1:8" ht="14.25" customHeight="1">
      <c r="A312" s="51" t="s">
        <v>516</v>
      </c>
      <c r="B312" s="52">
        <v>8</v>
      </c>
      <c r="C312" s="49"/>
      <c r="D312" s="53">
        <v>4291</v>
      </c>
      <c r="E312" s="371" t="s">
        <v>517</v>
      </c>
      <c r="F312" s="371"/>
      <c r="G312" s="371"/>
      <c r="H312" s="372"/>
    </row>
    <row r="313" spans="1:8" ht="14.25" customHeight="1">
      <c r="A313" s="51" t="s">
        <v>518</v>
      </c>
      <c r="B313" s="52">
        <v>12</v>
      </c>
      <c r="C313" s="49"/>
      <c r="D313" s="53">
        <v>4299</v>
      </c>
      <c r="E313" s="371" t="s">
        <v>519</v>
      </c>
      <c r="F313" s="371"/>
      <c r="G313" s="371"/>
      <c r="H313" s="372"/>
    </row>
    <row r="314" spans="1:8" ht="14.25" customHeight="1">
      <c r="A314" s="51" t="s">
        <v>520</v>
      </c>
      <c r="B314" s="52">
        <v>18</v>
      </c>
      <c r="C314" s="49"/>
      <c r="D314" s="53">
        <v>4311</v>
      </c>
      <c r="E314" s="371" t="s">
        <v>521</v>
      </c>
      <c r="F314" s="371"/>
      <c r="G314" s="371"/>
      <c r="H314" s="372"/>
    </row>
    <row r="315" spans="1:8" ht="14.25" customHeight="1">
      <c r="A315" s="51" t="s">
        <v>522</v>
      </c>
      <c r="B315" s="52">
        <v>19</v>
      </c>
      <c r="C315" s="49"/>
      <c r="D315" s="53">
        <v>4312</v>
      </c>
      <c r="E315" s="371" t="s">
        <v>523</v>
      </c>
      <c r="F315" s="371"/>
      <c r="G315" s="371"/>
      <c r="H315" s="372"/>
    </row>
    <row r="316" spans="1:8" ht="14.25" customHeight="1">
      <c r="A316" s="51" t="s">
        <v>524</v>
      </c>
      <c r="B316" s="52">
        <v>10</v>
      </c>
      <c r="C316" s="49"/>
      <c r="D316" s="53">
        <v>4313</v>
      </c>
      <c r="E316" s="371" t="s">
        <v>525</v>
      </c>
      <c r="F316" s="371"/>
      <c r="G316" s="371"/>
      <c r="H316" s="372"/>
    </row>
    <row r="317" spans="1:8" ht="14.25" customHeight="1">
      <c r="A317" s="51" t="s">
        <v>526</v>
      </c>
      <c r="B317" s="52">
        <v>19</v>
      </c>
      <c r="C317" s="49"/>
      <c r="D317" s="53">
        <v>4321</v>
      </c>
      <c r="E317" s="371" t="s">
        <v>8</v>
      </c>
      <c r="F317" s="371"/>
      <c r="G317" s="371"/>
      <c r="H317" s="372"/>
    </row>
    <row r="318" spans="1:8" ht="14.25" customHeight="1">
      <c r="A318" s="51" t="s">
        <v>527</v>
      </c>
      <c r="B318" s="52">
        <v>20</v>
      </c>
      <c r="C318" s="49"/>
      <c r="D318" s="53">
        <v>4322</v>
      </c>
      <c r="E318" s="380" t="s">
        <v>528</v>
      </c>
      <c r="F318" s="381"/>
      <c r="G318" s="381"/>
      <c r="H318" s="382"/>
    </row>
    <row r="319" spans="1:8" ht="14.25" customHeight="1">
      <c r="A319" s="51" t="s">
        <v>529</v>
      </c>
      <c r="B319" s="52">
        <v>12</v>
      </c>
      <c r="C319" s="49"/>
      <c r="D319" s="53">
        <v>4329</v>
      </c>
      <c r="E319" s="371" t="s">
        <v>530</v>
      </c>
      <c r="F319" s="371"/>
      <c r="G319" s="371"/>
      <c r="H319" s="372"/>
    </row>
    <row r="320" spans="1:8" ht="14.25" customHeight="1">
      <c r="A320" s="51" t="s">
        <v>531</v>
      </c>
      <c r="B320" s="52">
        <v>1</v>
      </c>
      <c r="C320" s="49"/>
      <c r="D320" s="53">
        <v>4331</v>
      </c>
      <c r="E320" s="371" t="s">
        <v>532</v>
      </c>
      <c r="F320" s="371"/>
      <c r="G320" s="371"/>
      <c r="H320" s="372"/>
    </row>
    <row r="321" spans="1:8" ht="14.25" customHeight="1">
      <c r="A321" s="51" t="s">
        <v>533</v>
      </c>
      <c r="B321" s="52">
        <v>2</v>
      </c>
      <c r="C321" s="49"/>
      <c r="D321" s="53">
        <v>4332</v>
      </c>
      <c r="E321" s="371" t="s">
        <v>9</v>
      </c>
      <c r="F321" s="371"/>
      <c r="G321" s="371"/>
      <c r="H321" s="372"/>
    </row>
    <row r="322" spans="1:8" ht="14.25" customHeight="1">
      <c r="A322" s="51" t="s">
        <v>534</v>
      </c>
      <c r="B322" s="52">
        <v>14</v>
      </c>
      <c r="C322" s="49"/>
      <c r="D322" s="53">
        <v>4333</v>
      </c>
      <c r="E322" s="371" t="s">
        <v>10</v>
      </c>
      <c r="F322" s="371"/>
      <c r="G322" s="371"/>
      <c r="H322" s="372"/>
    </row>
    <row r="323" spans="1:8" ht="14.25" customHeight="1">
      <c r="A323" s="51" t="s">
        <v>535</v>
      </c>
      <c r="B323" s="52">
        <v>9</v>
      </c>
      <c r="C323" s="49"/>
      <c r="D323" s="53">
        <v>4334</v>
      </c>
      <c r="E323" s="371" t="s">
        <v>11</v>
      </c>
      <c r="F323" s="371"/>
      <c r="G323" s="371"/>
      <c r="H323" s="372"/>
    </row>
    <row r="324" spans="1:8" ht="14.25" customHeight="1">
      <c r="A324" s="51" t="s">
        <v>536</v>
      </c>
      <c r="B324" s="52">
        <v>17</v>
      </c>
      <c r="C324" s="49"/>
      <c r="D324" s="53">
        <v>4339</v>
      </c>
      <c r="E324" s="371" t="s">
        <v>537</v>
      </c>
      <c r="F324" s="371"/>
      <c r="G324" s="371"/>
      <c r="H324" s="372"/>
    </row>
    <row r="325" spans="1:8" ht="14.25" customHeight="1">
      <c r="A325" s="51" t="s">
        <v>538</v>
      </c>
      <c r="B325" s="52">
        <v>16</v>
      </c>
      <c r="C325" s="49"/>
      <c r="D325" s="53">
        <v>4391</v>
      </c>
      <c r="E325" s="371" t="s">
        <v>539</v>
      </c>
      <c r="F325" s="371"/>
      <c r="G325" s="371"/>
      <c r="H325" s="372"/>
    </row>
    <row r="326" spans="1:8" ht="14.25" customHeight="1">
      <c r="A326" s="51" t="s">
        <v>540</v>
      </c>
      <c r="B326" s="52">
        <v>4</v>
      </c>
      <c r="C326" s="49"/>
      <c r="D326" s="53">
        <v>4399</v>
      </c>
      <c r="E326" s="371" t="s">
        <v>541</v>
      </c>
      <c r="F326" s="371"/>
      <c r="G326" s="371"/>
      <c r="H326" s="372"/>
    </row>
    <row r="327" spans="1:8" ht="14.25" customHeight="1">
      <c r="A327" s="51" t="s">
        <v>542</v>
      </c>
      <c r="B327" s="52">
        <v>13</v>
      </c>
      <c r="C327" s="49"/>
      <c r="D327" s="53">
        <v>4511</v>
      </c>
      <c r="E327" s="371" t="s">
        <v>543</v>
      </c>
      <c r="F327" s="371"/>
      <c r="G327" s="371"/>
      <c r="H327" s="372"/>
    </row>
    <row r="328" spans="1:8" ht="14.25" customHeight="1">
      <c r="A328" s="51" t="s">
        <v>544</v>
      </c>
      <c r="B328" s="52">
        <v>13</v>
      </c>
      <c r="C328" s="49"/>
      <c r="D328" s="53">
        <v>4519</v>
      </c>
      <c r="E328" s="371" t="s">
        <v>545</v>
      </c>
      <c r="F328" s="371"/>
      <c r="G328" s="371"/>
      <c r="H328" s="372"/>
    </row>
    <row r="329" spans="1:8" ht="14.25" customHeight="1">
      <c r="A329" s="51" t="s">
        <v>546</v>
      </c>
      <c r="B329" s="52">
        <v>11</v>
      </c>
      <c r="C329" s="49"/>
      <c r="D329" s="53">
        <v>4520</v>
      </c>
      <c r="E329" s="371" t="s">
        <v>12</v>
      </c>
      <c r="F329" s="371"/>
      <c r="G329" s="371"/>
      <c r="H329" s="372"/>
    </row>
    <row r="330" spans="1:8" ht="14.25" customHeight="1">
      <c r="A330" s="51" t="s">
        <v>547</v>
      </c>
      <c r="B330" s="52">
        <v>13</v>
      </c>
      <c r="C330" s="49"/>
      <c r="D330" s="53">
        <v>4531</v>
      </c>
      <c r="E330" s="371" t="s">
        <v>548</v>
      </c>
      <c r="F330" s="371"/>
      <c r="G330" s="371"/>
      <c r="H330" s="372"/>
    </row>
    <row r="331" spans="1:8" ht="14.25" customHeight="1">
      <c r="A331" s="51" t="s">
        <v>549</v>
      </c>
      <c r="B331" s="52">
        <v>18</v>
      </c>
      <c r="C331" s="49"/>
      <c r="D331" s="53">
        <v>4532</v>
      </c>
      <c r="E331" s="371" t="s">
        <v>550</v>
      </c>
      <c r="F331" s="371"/>
      <c r="G331" s="371"/>
      <c r="H331" s="372"/>
    </row>
    <row r="332" spans="1:8" ht="27.75" customHeight="1">
      <c r="A332" s="51" t="s">
        <v>551</v>
      </c>
      <c r="B332" s="52">
        <v>9</v>
      </c>
      <c r="C332" s="49"/>
      <c r="D332" s="53">
        <v>4540</v>
      </c>
      <c r="E332" s="371" t="s">
        <v>552</v>
      </c>
      <c r="F332" s="371"/>
      <c r="G332" s="371"/>
      <c r="H332" s="372"/>
    </row>
    <row r="333" spans="1:8" ht="27.75" customHeight="1">
      <c r="A333" s="51" t="s">
        <v>553</v>
      </c>
      <c r="B333" s="52">
        <v>6</v>
      </c>
      <c r="C333" s="49"/>
      <c r="D333" s="53">
        <v>4611</v>
      </c>
      <c r="E333" s="371" t="s">
        <v>554</v>
      </c>
      <c r="F333" s="371"/>
      <c r="G333" s="371"/>
      <c r="H333" s="372"/>
    </row>
    <row r="334" spans="1:8" ht="14.25" customHeight="1">
      <c r="A334" s="51" t="s">
        <v>555</v>
      </c>
      <c r="B334" s="52">
        <v>14</v>
      </c>
      <c r="C334" s="49"/>
      <c r="D334" s="53">
        <v>4612</v>
      </c>
      <c r="E334" s="383" t="s">
        <v>948</v>
      </c>
      <c r="F334" s="383"/>
      <c r="G334" s="383"/>
      <c r="H334" s="384"/>
    </row>
    <row r="335" spans="1:8" ht="14.25" customHeight="1">
      <c r="A335" s="51" t="s">
        <v>949</v>
      </c>
      <c r="B335" s="52">
        <v>5</v>
      </c>
      <c r="C335" s="49"/>
      <c r="D335" s="53">
        <v>4613</v>
      </c>
      <c r="E335" s="383" t="s">
        <v>950</v>
      </c>
      <c r="F335" s="383"/>
      <c r="G335" s="383"/>
      <c r="H335" s="384"/>
    </row>
    <row r="336" spans="1:8" ht="14.25" customHeight="1">
      <c r="A336" s="51" t="s">
        <v>951</v>
      </c>
      <c r="B336" s="52">
        <v>14</v>
      </c>
      <c r="C336" s="49"/>
      <c r="D336" s="53">
        <v>4614</v>
      </c>
      <c r="E336" s="383" t="s">
        <v>952</v>
      </c>
      <c r="F336" s="383"/>
      <c r="G336" s="383"/>
      <c r="H336" s="384"/>
    </row>
    <row r="337" spans="1:8" ht="14.25" customHeight="1">
      <c r="A337" s="51" t="s">
        <v>953</v>
      </c>
      <c r="B337" s="52">
        <v>3</v>
      </c>
      <c r="C337" s="49"/>
      <c r="D337" s="53">
        <v>4615</v>
      </c>
      <c r="E337" s="371" t="s">
        <v>954</v>
      </c>
      <c r="F337" s="371"/>
      <c r="G337" s="371"/>
      <c r="H337" s="372"/>
    </row>
    <row r="338" spans="1:8" ht="14.25" customHeight="1">
      <c r="A338" s="51" t="s">
        <v>955</v>
      </c>
      <c r="B338" s="52">
        <v>2</v>
      </c>
      <c r="C338" s="49"/>
      <c r="D338" s="53">
        <v>4616</v>
      </c>
      <c r="E338" s="371" t="s">
        <v>1760</v>
      </c>
      <c r="F338" s="371"/>
      <c r="G338" s="371"/>
      <c r="H338" s="372"/>
    </row>
    <row r="339" spans="1:8" ht="14.25" customHeight="1">
      <c r="A339" s="51" t="s">
        <v>1761</v>
      </c>
      <c r="B339" s="52">
        <v>18</v>
      </c>
      <c r="C339" s="49"/>
      <c r="D339" s="53">
        <v>4617</v>
      </c>
      <c r="E339" s="371" t="s">
        <v>1762</v>
      </c>
      <c r="F339" s="371"/>
      <c r="G339" s="371"/>
      <c r="H339" s="372"/>
    </row>
    <row r="340" spans="1:8" ht="14.25" customHeight="1">
      <c r="A340" s="51" t="s">
        <v>1763</v>
      </c>
      <c r="B340" s="52">
        <v>15</v>
      </c>
      <c r="C340" s="49"/>
      <c r="D340" s="53">
        <v>4618</v>
      </c>
      <c r="E340" s="371" t="s">
        <v>1764</v>
      </c>
      <c r="F340" s="371"/>
      <c r="G340" s="371"/>
      <c r="H340" s="372"/>
    </row>
    <row r="341" spans="1:8" ht="14.25" customHeight="1">
      <c r="A341" s="51" t="s">
        <v>1765</v>
      </c>
      <c r="B341" s="52">
        <v>1</v>
      </c>
      <c r="C341" s="49"/>
      <c r="D341" s="53">
        <v>4619</v>
      </c>
      <c r="E341" s="371" t="s">
        <v>1766</v>
      </c>
      <c r="F341" s="371"/>
      <c r="G341" s="371"/>
      <c r="H341" s="372"/>
    </row>
    <row r="342" spans="1:8" ht="14.25" customHeight="1">
      <c r="A342" s="51" t="s">
        <v>1767</v>
      </c>
      <c r="B342" s="52">
        <v>10</v>
      </c>
      <c r="C342" s="49"/>
      <c r="D342" s="53">
        <v>4621</v>
      </c>
      <c r="E342" s="371" t="s">
        <v>1768</v>
      </c>
      <c r="F342" s="371"/>
      <c r="G342" s="371"/>
      <c r="H342" s="372"/>
    </row>
    <row r="343" spans="1:8" ht="14.25" customHeight="1">
      <c r="A343" s="51" t="s">
        <v>1769</v>
      </c>
      <c r="B343" s="52">
        <v>4</v>
      </c>
      <c r="C343" s="49"/>
      <c r="D343" s="53">
        <v>4622</v>
      </c>
      <c r="E343" s="371" t="s">
        <v>13</v>
      </c>
      <c r="F343" s="371"/>
      <c r="G343" s="371"/>
      <c r="H343" s="372"/>
    </row>
    <row r="344" spans="1:8" ht="14.25" customHeight="1">
      <c r="A344" s="51" t="s">
        <v>1770</v>
      </c>
      <c r="B344" s="52">
        <v>11</v>
      </c>
      <c r="C344" s="49"/>
      <c r="D344" s="53">
        <v>4623</v>
      </c>
      <c r="E344" s="371" t="s">
        <v>14</v>
      </c>
      <c r="F344" s="371"/>
      <c r="G344" s="371"/>
      <c r="H344" s="372"/>
    </row>
    <row r="345" spans="1:8" ht="14.25" customHeight="1">
      <c r="A345" s="51" t="s">
        <v>1771</v>
      </c>
      <c r="B345" s="52">
        <v>9</v>
      </c>
      <c r="C345" s="49"/>
      <c r="D345" s="53">
        <v>4624</v>
      </c>
      <c r="E345" s="371" t="s">
        <v>1772</v>
      </c>
      <c r="F345" s="371"/>
      <c r="G345" s="371"/>
      <c r="H345" s="372"/>
    </row>
    <row r="346" spans="1:8" ht="14.25" customHeight="1">
      <c r="A346" s="51" t="s">
        <v>1773</v>
      </c>
      <c r="B346" s="52">
        <v>19</v>
      </c>
      <c r="C346" s="49"/>
      <c r="D346" s="53">
        <v>4631</v>
      </c>
      <c r="E346" s="371" t="s">
        <v>1774</v>
      </c>
      <c r="F346" s="371"/>
      <c r="G346" s="371"/>
      <c r="H346" s="372"/>
    </row>
    <row r="347" spans="1:8" ht="14.25" customHeight="1">
      <c r="A347" s="51" t="s">
        <v>1775</v>
      </c>
      <c r="B347" s="52">
        <v>17</v>
      </c>
      <c r="C347" s="49"/>
      <c r="D347" s="53">
        <v>4632</v>
      </c>
      <c r="E347" s="371" t="s">
        <v>1776</v>
      </c>
      <c r="F347" s="371"/>
      <c r="G347" s="371"/>
      <c r="H347" s="372"/>
    </row>
    <row r="348" spans="1:8" ht="14.25" customHeight="1">
      <c r="A348" s="51" t="s">
        <v>1777</v>
      </c>
      <c r="B348" s="52">
        <v>12</v>
      </c>
      <c r="C348" s="49"/>
      <c r="D348" s="53">
        <v>4633</v>
      </c>
      <c r="E348" s="380" t="s">
        <v>1778</v>
      </c>
      <c r="F348" s="381"/>
      <c r="G348" s="381"/>
      <c r="H348" s="382"/>
    </row>
    <row r="349" spans="1:8" ht="14.25" customHeight="1">
      <c r="A349" s="51" t="s">
        <v>1779</v>
      </c>
      <c r="B349" s="52">
        <v>17</v>
      </c>
      <c r="C349" s="49"/>
      <c r="D349" s="53">
        <v>4634</v>
      </c>
      <c r="E349" s="371" t="s">
        <v>606</v>
      </c>
      <c r="F349" s="371"/>
      <c r="G349" s="371"/>
      <c r="H349" s="372"/>
    </row>
    <row r="350" spans="1:8" ht="14.25" customHeight="1">
      <c r="A350" s="51" t="s">
        <v>607</v>
      </c>
      <c r="B350" s="52">
        <v>14</v>
      </c>
      <c r="C350" s="49"/>
      <c r="D350" s="53">
        <v>4635</v>
      </c>
      <c r="E350" s="371" t="s">
        <v>608</v>
      </c>
      <c r="F350" s="371"/>
      <c r="G350" s="371"/>
      <c r="H350" s="372"/>
    </row>
    <row r="351" spans="1:8" ht="14.25" customHeight="1">
      <c r="A351" s="51" t="s">
        <v>609</v>
      </c>
      <c r="B351" s="52">
        <v>14</v>
      </c>
      <c r="C351" s="49"/>
      <c r="D351" s="53">
        <v>4636</v>
      </c>
      <c r="E351" s="371" t="s">
        <v>610</v>
      </c>
      <c r="F351" s="371"/>
      <c r="G351" s="371"/>
      <c r="H351" s="372"/>
    </row>
    <row r="352" spans="1:8" ht="14.25" customHeight="1">
      <c r="A352" s="51" t="s">
        <v>611</v>
      </c>
      <c r="B352" s="52">
        <v>6</v>
      </c>
      <c r="C352" s="49"/>
      <c r="D352" s="53">
        <v>4637</v>
      </c>
      <c r="E352" s="371" t="s">
        <v>612</v>
      </c>
      <c r="F352" s="371"/>
      <c r="G352" s="371"/>
      <c r="H352" s="372"/>
    </row>
    <row r="353" spans="1:8" ht="14.25" customHeight="1">
      <c r="A353" s="51" t="s">
        <v>613</v>
      </c>
      <c r="B353" s="52">
        <v>17</v>
      </c>
      <c r="C353" s="49"/>
      <c r="D353" s="53">
        <v>4638</v>
      </c>
      <c r="E353" s="371" t="s">
        <v>614</v>
      </c>
      <c r="F353" s="371"/>
      <c r="G353" s="371"/>
      <c r="H353" s="372"/>
    </row>
    <row r="354" spans="1:8" ht="14.25" customHeight="1">
      <c r="A354" s="51" t="s">
        <v>615</v>
      </c>
      <c r="B354" s="52">
        <v>20</v>
      </c>
      <c r="C354" s="49"/>
      <c r="D354" s="53">
        <v>4639</v>
      </c>
      <c r="E354" s="371" t="s">
        <v>616</v>
      </c>
      <c r="F354" s="371"/>
      <c r="G354" s="371"/>
      <c r="H354" s="372"/>
    </row>
    <row r="355" spans="1:8" ht="14.25" customHeight="1">
      <c r="A355" s="51" t="s">
        <v>617</v>
      </c>
      <c r="B355" s="52">
        <v>19</v>
      </c>
      <c r="C355" s="49"/>
      <c r="D355" s="53">
        <v>4641</v>
      </c>
      <c r="E355" s="371" t="s">
        <v>19</v>
      </c>
      <c r="F355" s="371"/>
      <c r="G355" s="371"/>
      <c r="H355" s="372"/>
    </row>
    <row r="356" spans="1:8" ht="14.25" customHeight="1">
      <c r="A356" s="51" t="s">
        <v>618</v>
      </c>
      <c r="B356" s="52">
        <v>1</v>
      </c>
      <c r="C356" s="49"/>
      <c r="D356" s="53">
        <v>4642</v>
      </c>
      <c r="E356" s="371" t="s">
        <v>619</v>
      </c>
      <c r="F356" s="371"/>
      <c r="G356" s="371"/>
      <c r="H356" s="372"/>
    </row>
    <row r="357" spans="1:8" ht="14.25" customHeight="1">
      <c r="A357" s="51" t="s">
        <v>620</v>
      </c>
      <c r="B357" s="52">
        <v>13</v>
      </c>
      <c r="C357" s="49"/>
      <c r="D357" s="53">
        <v>4643</v>
      </c>
      <c r="E357" s="371" t="s">
        <v>621</v>
      </c>
      <c r="F357" s="371"/>
      <c r="G357" s="371"/>
      <c r="H357" s="372"/>
    </row>
    <row r="358" spans="1:8" ht="14.25" customHeight="1">
      <c r="A358" s="51" t="s">
        <v>622</v>
      </c>
      <c r="B358" s="52">
        <v>13</v>
      </c>
      <c r="C358" s="49"/>
      <c r="D358" s="53">
        <v>4644</v>
      </c>
      <c r="E358" s="371" t="s">
        <v>623</v>
      </c>
      <c r="F358" s="371"/>
      <c r="G358" s="371"/>
      <c r="H358" s="372"/>
    </row>
    <row r="359" spans="1:8" ht="14.25" customHeight="1">
      <c r="A359" s="51" t="s">
        <v>624</v>
      </c>
      <c r="B359" s="52">
        <v>14</v>
      </c>
      <c r="C359" s="49"/>
      <c r="D359" s="53">
        <v>4645</v>
      </c>
      <c r="E359" s="371" t="s">
        <v>20</v>
      </c>
      <c r="F359" s="371"/>
      <c r="G359" s="371"/>
      <c r="H359" s="372"/>
    </row>
    <row r="360" spans="1:8" ht="14.25" customHeight="1">
      <c r="A360" s="51" t="s">
        <v>625</v>
      </c>
      <c r="B360" s="52">
        <v>3</v>
      </c>
      <c r="C360" s="49"/>
      <c r="D360" s="53">
        <v>4646</v>
      </c>
      <c r="E360" s="371" t="s">
        <v>626</v>
      </c>
      <c r="F360" s="371"/>
      <c r="G360" s="371"/>
      <c r="H360" s="372"/>
    </row>
    <row r="361" spans="1:8" ht="14.25" customHeight="1">
      <c r="A361" s="51" t="s">
        <v>627</v>
      </c>
      <c r="B361" s="52">
        <v>18</v>
      </c>
      <c r="C361" s="49"/>
      <c r="D361" s="53">
        <v>4647</v>
      </c>
      <c r="E361" s="371" t="s">
        <v>628</v>
      </c>
      <c r="F361" s="371"/>
      <c r="G361" s="371"/>
      <c r="H361" s="372"/>
    </row>
    <row r="362" spans="1:8" ht="14.25" customHeight="1">
      <c r="A362" s="51" t="s">
        <v>629</v>
      </c>
      <c r="B362" s="52">
        <v>13</v>
      </c>
      <c r="C362" s="49"/>
      <c r="D362" s="53">
        <v>4648</v>
      </c>
      <c r="E362" s="371" t="s">
        <v>630</v>
      </c>
      <c r="F362" s="371"/>
      <c r="G362" s="371"/>
      <c r="H362" s="372"/>
    </row>
    <row r="363" spans="1:8" ht="14.25" customHeight="1">
      <c r="A363" s="51" t="s">
        <v>631</v>
      </c>
      <c r="B363" s="52">
        <v>17</v>
      </c>
      <c r="C363" s="49"/>
      <c r="D363" s="53">
        <v>4649</v>
      </c>
      <c r="E363" s="371" t="s">
        <v>632</v>
      </c>
      <c r="F363" s="371"/>
      <c r="G363" s="371"/>
      <c r="H363" s="372"/>
    </row>
    <row r="364" spans="1:8" ht="14.25" customHeight="1">
      <c r="A364" s="51" t="s">
        <v>633</v>
      </c>
      <c r="B364" s="52">
        <v>13</v>
      </c>
      <c r="C364" s="49"/>
      <c r="D364" s="53">
        <v>4651</v>
      </c>
      <c r="E364" s="371" t="s">
        <v>634</v>
      </c>
      <c r="F364" s="371"/>
      <c r="G364" s="371"/>
      <c r="H364" s="372"/>
    </row>
    <row r="365" spans="1:8" ht="14.25" customHeight="1">
      <c r="A365" s="51" t="s">
        <v>635</v>
      </c>
      <c r="B365" s="52">
        <v>11</v>
      </c>
      <c r="C365" s="49"/>
      <c r="D365" s="53">
        <v>4652</v>
      </c>
      <c r="E365" s="371" t="s">
        <v>636</v>
      </c>
      <c r="F365" s="371"/>
      <c r="G365" s="371"/>
      <c r="H365" s="372"/>
    </row>
    <row r="366" spans="1:8" ht="14.25" customHeight="1">
      <c r="A366" s="51" t="s">
        <v>637</v>
      </c>
      <c r="B366" s="52">
        <v>2</v>
      </c>
      <c r="C366" s="49"/>
      <c r="D366" s="53">
        <v>4661</v>
      </c>
      <c r="E366" s="371" t="s">
        <v>638</v>
      </c>
      <c r="F366" s="371"/>
      <c r="G366" s="371"/>
      <c r="H366" s="372"/>
    </row>
    <row r="367" spans="1:8" ht="14.25" customHeight="1">
      <c r="A367" s="51" t="s">
        <v>639</v>
      </c>
      <c r="B367" s="52">
        <v>13</v>
      </c>
      <c r="C367" s="49"/>
      <c r="D367" s="53">
        <v>4662</v>
      </c>
      <c r="E367" s="371" t="s">
        <v>1597</v>
      </c>
      <c r="F367" s="371"/>
      <c r="G367" s="371"/>
      <c r="H367" s="372"/>
    </row>
    <row r="368" spans="1:8" ht="14.25" customHeight="1">
      <c r="A368" s="51" t="s">
        <v>735</v>
      </c>
      <c r="B368" s="52">
        <v>20</v>
      </c>
      <c r="C368" s="49"/>
      <c r="D368" s="53">
        <v>4663</v>
      </c>
      <c r="E368" s="371" t="s">
        <v>1598</v>
      </c>
      <c r="F368" s="371"/>
      <c r="G368" s="371"/>
      <c r="H368" s="372"/>
    </row>
    <row r="369" spans="1:8" ht="14.25" customHeight="1">
      <c r="A369" s="51" t="s">
        <v>736</v>
      </c>
      <c r="B369" s="52">
        <v>1</v>
      </c>
      <c r="C369" s="49"/>
      <c r="D369" s="53">
        <v>4664</v>
      </c>
      <c r="E369" s="371" t="s">
        <v>737</v>
      </c>
      <c r="F369" s="371"/>
      <c r="G369" s="371"/>
      <c r="H369" s="372"/>
    </row>
    <row r="370" spans="1:8" ht="14.25" customHeight="1">
      <c r="A370" s="51" t="s">
        <v>738</v>
      </c>
      <c r="B370" s="52">
        <v>17</v>
      </c>
      <c r="C370" s="49"/>
      <c r="D370" s="53">
        <v>4665</v>
      </c>
      <c r="E370" s="371" t="s">
        <v>739</v>
      </c>
      <c r="F370" s="371"/>
      <c r="G370" s="371"/>
      <c r="H370" s="372"/>
    </row>
    <row r="371" spans="1:8" ht="14.25" customHeight="1">
      <c r="A371" s="51" t="s">
        <v>740</v>
      </c>
      <c r="B371" s="52">
        <v>20</v>
      </c>
      <c r="C371" s="49"/>
      <c r="D371" s="53">
        <v>4666</v>
      </c>
      <c r="E371" s="371" t="s">
        <v>1599</v>
      </c>
      <c r="F371" s="371"/>
      <c r="G371" s="371"/>
      <c r="H371" s="372"/>
    </row>
    <row r="372" spans="1:8" ht="14.25" customHeight="1">
      <c r="A372" s="51" t="s">
        <v>741</v>
      </c>
      <c r="B372" s="52">
        <v>17</v>
      </c>
      <c r="C372" s="49"/>
      <c r="D372" s="53">
        <v>4669</v>
      </c>
      <c r="E372" s="371" t="s">
        <v>742</v>
      </c>
      <c r="F372" s="371"/>
      <c r="G372" s="371"/>
      <c r="H372" s="372"/>
    </row>
    <row r="373" spans="1:8" ht="14.25" customHeight="1">
      <c r="A373" s="51" t="s">
        <v>743</v>
      </c>
      <c r="B373" s="52">
        <v>15</v>
      </c>
      <c r="C373" s="49"/>
      <c r="D373" s="53">
        <v>4671</v>
      </c>
      <c r="E373" s="371" t="s">
        <v>744</v>
      </c>
      <c r="F373" s="371"/>
      <c r="G373" s="371"/>
      <c r="H373" s="372"/>
    </row>
    <row r="374" spans="1:8" ht="14.25" customHeight="1">
      <c r="A374" s="51" t="s">
        <v>745</v>
      </c>
      <c r="B374" s="52">
        <v>16</v>
      </c>
      <c r="C374" s="49"/>
      <c r="D374" s="53">
        <v>4672</v>
      </c>
      <c r="E374" s="371" t="s">
        <v>746</v>
      </c>
      <c r="F374" s="371"/>
      <c r="G374" s="371"/>
      <c r="H374" s="372"/>
    </row>
    <row r="375" spans="1:8" ht="14.25" customHeight="1">
      <c r="A375" s="51" t="s">
        <v>747</v>
      </c>
      <c r="B375" s="52">
        <v>13</v>
      </c>
      <c r="C375" s="49"/>
      <c r="D375" s="53">
        <v>4673</v>
      </c>
      <c r="E375" s="371" t="s">
        <v>748</v>
      </c>
      <c r="F375" s="371"/>
      <c r="G375" s="371"/>
      <c r="H375" s="372"/>
    </row>
    <row r="376" spans="1:8" ht="27.75" customHeight="1">
      <c r="A376" s="51" t="s">
        <v>749</v>
      </c>
      <c r="B376" s="52">
        <v>17</v>
      </c>
      <c r="C376" s="49"/>
      <c r="D376" s="53">
        <v>4674</v>
      </c>
      <c r="E376" s="371" t="s">
        <v>750</v>
      </c>
      <c r="F376" s="371"/>
      <c r="G376" s="371"/>
      <c r="H376" s="372"/>
    </row>
    <row r="377" spans="1:8" ht="14.25" customHeight="1">
      <c r="A377" s="51" t="s">
        <v>751</v>
      </c>
      <c r="B377" s="52">
        <v>15</v>
      </c>
      <c r="C377" s="49"/>
      <c r="D377" s="53">
        <v>4675</v>
      </c>
      <c r="E377" s="371" t="s">
        <v>1595</v>
      </c>
      <c r="F377" s="371"/>
      <c r="G377" s="371"/>
      <c r="H377" s="372"/>
    </row>
    <row r="378" spans="1:8" ht="14.25" customHeight="1">
      <c r="A378" s="51" t="s">
        <v>752</v>
      </c>
      <c r="B378" s="52">
        <v>17</v>
      </c>
      <c r="C378" s="49"/>
      <c r="D378" s="53">
        <v>4676</v>
      </c>
      <c r="E378" s="371" t="s">
        <v>1596</v>
      </c>
      <c r="F378" s="371"/>
      <c r="G378" s="371"/>
      <c r="H378" s="372"/>
    </row>
    <row r="379" spans="1:8" ht="14.25" customHeight="1">
      <c r="A379" s="51" t="s">
        <v>753</v>
      </c>
      <c r="B379" s="52">
        <v>18</v>
      </c>
      <c r="C379" s="49"/>
      <c r="D379" s="53">
        <v>4677</v>
      </c>
      <c r="E379" s="371" t="s">
        <v>754</v>
      </c>
      <c r="F379" s="371"/>
      <c r="G379" s="371"/>
      <c r="H379" s="372"/>
    </row>
    <row r="380" spans="1:8" ht="14.25" customHeight="1">
      <c r="A380" s="51" t="s">
        <v>755</v>
      </c>
      <c r="B380" s="52">
        <v>8</v>
      </c>
      <c r="C380" s="49"/>
      <c r="D380" s="53">
        <v>4690</v>
      </c>
      <c r="E380" s="371" t="s">
        <v>756</v>
      </c>
      <c r="F380" s="371"/>
      <c r="G380" s="371"/>
      <c r="H380" s="372"/>
    </row>
    <row r="381" spans="1:8" ht="27.75" customHeight="1">
      <c r="A381" s="51" t="s">
        <v>757</v>
      </c>
      <c r="B381" s="52">
        <v>14</v>
      </c>
      <c r="C381" s="49"/>
      <c r="D381" s="53">
        <v>4711</v>
      </c>
      <c r="E381" s="371" t="s">
        <v>758</v>
      </c>
      <c r="F381" s="371"/>
      <c r="G381" s="371"/>
      <c r="H381" s="372"/>
    </row>
    <row r="382" spans="1:8" ht="14.25" customHeight="1">
      <c r="A382" s="51" t="s">
        <v>759</v>
      </c>
      <c r="B382" s="52">
        <v>1</v>
      </c>
      <c r="C382" s="49"/>
      <c r="D382" s="53">
        <v>4719</v>
      </c>
      <c r="E382" s="371" t="s">
        <v>760</v>
      </c>
      <c r="F382" s="371"/>
      <c r="G382" s="371"/>
      <c r="H382" s="372"/>
    </row>
    <row r="383" spans="1:8" ht="14.25" customHeight="1">
      <c r="A383" s="51" t="s">
        <v>761</v>
      </c>
      <c r="B383" s="52">
        <v>8</v>
      </c>
      <c r="C383" s="49"/>
      <c r="D383" s="53">
        <v>4721</v>
      </c>
      <c r="E383" s="371" t="s">
        <v>762</v>
      </c>
      <c r="F383" s="371"/>
      <c r="G383" s="371"/>
      <c r="H383" s="372"/>
    </row>
    <row r="384" spans="1:8" ht="14.25" customHeight="1">
      <c r="A384" s="51" t="s">
        <v>763</v>
      </c>
      <c r="B384" s="52">
        <v>2</v>
      </c>
      <c r="C384" s="49"/>
      <c r="D384" s="53">
        <v>4722</v>
      </c>
      <c r="E384" s="371" t="s">
        <v>764</v>
      </c>
      <c r="F384" s="371"/>
      <c r="G384" s="371"/>
      <c r="H384" s="372"/>
    </row>
    <row r="385" spans="1:8" ht="14.25" customHeight="1">
      <c r="A385" s="51" t="s">
        <v>765</v>
      </c>
      <c r="B385" s="52">
        <v>1</v>
      </c>
      <c r="C385" s="49"/>
      <c r="D385" s="53">
        <v>4723</v>
      </c>
      <c r="E385" s="371" t="s">
        <v>766</v>
      </c>
      <c r="F385" s="371"/>
      <c r="G385" s="371"/>
      <c r="H385" s="372"/>
    </row>
    <row r="386" spans="1:8" ht="27.75" customHeight="1">
      <c r="A386" s="51" t="s">
        <v>767</v>
      </c>
      <c r="B386" s="52">
        <v>4</v>
      </c>
      <c r="C386" s="49"/>
      <c r="D386" s="53">
        <v>4724</v>
      </c>
      <c r="E386" s="371" t="s">
        <v>768</v>
      </c>
      <c r="F386" s="371"/>
      <c r="G386" s="371"/>
      <c r="H386" s="372"/>
    </row>
    <row r="387" spans="1:8" ht="14.25" customHeight="1">
      <c r="A387" s="51" t="s">
        <v>769</v>
      </c>
      <c r="B387" s="52">
        <v>6</v>
      </c>
      <c r="C387" s="49"/>
      <c r="D387" s="53">
        <v>4725</v>
      </c>
      <c r="E387" s="371" t="s">
        <v>770</v>
      </c>
      <c r="F387" s="371"/>
      <c r="G387" s="371"/>
      <c r="H387" s="372"/>
    </row>
    <row r="388" spans="1:8" ht="14.25" customHeight="1">
      <c r="A388" s="51" t="s">
        <v>771</v>
      </c>
      <c r="B388" s="52">
        <v>18</v>
      </c>
      <c r="C388" s="49"/>
      <c r="D388" s="53">
        <v>4726</v>
      </c>
      <c r="E388" s="371" t="s">
        <v>772</v>
      </c>
      <c r="F388" s="371"/>
      <c r="G388" s="371"/>
      <c r="H388" s="372"/>
    </row>
    <row r="389" spans="1:8" ht="14.25" customHeight="1">
      <c r="A389" s="51" t="s">
        <v>773</v>
      </c>
      <c r="B389" s="52">
        <v>8</v>
      </c>
      <c r="C389" s="49"/>
      <c r="D389" s="53">
        <v>4729</v>
      </c>
      <c r="E389" s="380" t="s">
        <v>774</v>
      </c>
      <c r="F389" s="381"/>
      <c r="G389" s="381"/>
      <c r="H389" s="382"/>
    </row>
    <row r="390" spans="1:8" ht="14.25" customHeight="1">
      <c r="A390" s="51" t="s">
        <v>775</v>
      </c>
      <c r="B390" s="52">
        <v>13</v>
      </c>
      <c r="C390" s="49"/>
      <c r="D390" s="53">
        <v>4730</v>
      </c>
      <c r="E390" s="371" t="s">
        <v>776</v>
      </c>
      <c r="F390" s="371"/>
      <c r="G390" s="371"/>
      <c r="H390" s="372"/>
    </row>
    <row r="391" spans="1:8" ht="27.75" customHeight="1">
      <c r="A391" s="51" t="s">
        <v>777</v>
      </c>
      <c r="B391" s="52">
        <v>12</v>
      </c>
      <c r="C391" s="49"/>
      <c r="D391" s="53">
        <v>4741</v>
      </c>
      <c r="E391" s="371" t="s">
        <v>778</v>
      </c>
      <c r="F391" s="371"/>
      <c r="G391" s="371"/>
      <c r="H391" s="372"/>
    </row>
    <row r="392" spans="1:8" ht="14.25" customHeight="1">
      <c r="A392" s="51" t="s">
        <v>779</v>
      </c>
      <c r="B392" s="52">
        <v>4</v>
      </c>
      <c r="C392" s="49"/>
      <c r="D392" s="53">
        <v>4742</v>
      </c>
      <c r="E392" s="380" t="s">
        <v>1632</v>
      </c>
      <c r="F392" s="381"/>
      <c r="G392" s="381"/>
      <c r="H392" s="382"/>
    </row>
    <row r="393" spans="1:8" ht="14.25" customHeight="1">
      <c r="A393" s="51" t="s">
        <v>1633</v>
      </c>
      <c r="B393" s="52">
        <v>8</v>
      </c>
      <c r="C393" s="49"/>
      <c r="D393" s="53">
        <v>4743</v>
      </c>
      <c r="E393" s="371" t="s">
        <v>1634</v>
      </c>
      <c r="F393" s="371"/>
      <c r="G393" s="371"/>
      <c r="H393" s="372"/>
    </row>
    <row r="394" spans="1:8" ht="14.25" customHeight="1">
      <c r="A394" s="51" t="s">
        <v>1635</v>
      </c>
      <c r="B394" s="52">
        <v>15</v>
      </c>
      <c r="C394" s="49"/>
      <c r="D394" s="53">
        <v>4751</v>
      </c>
      <c r="E394" s="371" t="s">
        <v>1636</v>
      </c>
      <c r="F394" s="371"/>
      <c r="G394" s="371"/>
      <c r="H394" s="372"/>
    </row>
    <row r="395" spans="1:8" ht="14.25" customHeight="1">
      <c r="A395" s="51" t="s">
        <v>1637</v>
      </c>
      <c r="B395" s="52">
        <v>18</v>
      </c>
      <c r="C395" s="49"/>
      <c r="D395" s="53">
        <v>4752</v>
      </c>
      <c r="E395" s="380" t="s">
        <v>1638</v>
      </c>
      <c r="F395" s="381"/>
      <c r="G395" s="381"/>
      <c r="H395" s="382"/>
    </row>
    <row r="396" spans="1:8" ht="27.75" customHeight="1">
      <c r="A396" s="51" t="s">
        <v>1639</v>
      </c>
      <c r="B396" s="52">
        <v>7</v>
      </c>
      <c r="C396" s="49"/>
      <c r="D396" s="53">
        <v>4753</v>
      </c>
      <c r="E396" s="371" t="s">
        <v>1640</v>
      </c>
      <c r="F396" s="371"/>
      <c r="G396" s="371"/>
      <c r="H396" s="372"/>
    </row>
    <row r="397" spans="1:8" ht="14.25" customHeight="1">
      <c r="A397" s="51" t="s">
        <v>1641</v>
      </c>
      <c r="B397" s="52">
        <v>1</v>
      </c>
      <c r="C397" s="49"/>
      <c r="D397" s="53">
        <v>4754</v>
      </c>
      <c r="E397" s="380" t="s">
        <v>654</v>
      </c>
      <c r="F397" s="381"/>
      <c r="G397" s="381"/>
      <c r="H397" s="382"/>
    </row>
    <row r="398" spans="1:8" ht="27.75" customHeight="1">
      <c r="A398" s="51" t="s">
        <v>655</v>
      </c>
      <c r="B398" s="52">
        <v>17</v>
      </c>
      <c r="C398" s="49"/>
      <c r="D398" s="53">
        <v>4759</v>
      </c>
      <c r="E398" s="371" t="s">
        <v>656</v>
      </c>
      <c r="F398" s="371"/>
      <c r="G398" s="371"/>
      <c r="H398" s="372"/>
    </row>
    <row r="399" spans="1:8" ht="14.25" customHeight="1">
      <c r="A399" s="51" t="s">
        <v>657</v>
      </c>
      <c r="B399" s="52">
        <v>15</v>
      </c>
      <c r="C399" s="49"/>
      <c r="D399" s="53">
        <v>4761</v>
      </c>
      <c r="E399" s="371" t="s">
        <v>780</v>
      </c>
      <c r="F399" s="371"/>
      <c r="G399" s="371"/>
      <c r="H399" s="372"/>
    </row>
    <row r="400" spans="1:8" ht="27.75" customHeight="1">
      <c r="A400" s="51" t="s">
        <v>781</v>
      </c>
      <c r="B400" s="52">
        <v>4</v>
      </c>
      <c r="C400" s="49"/>
      <c r="D400" s="53">
        <v>4762</v>
      </c>
      <c r="E400" s="371" t="s">
        <v>782</v>
      </c>
      <c r="F400" s="371"/>
      <c r="G400" s="371"/>
      <c r="H400" s="372"/>
    </row>
    <row r="401" spans="1:8" ht="14.25" customHeight="1">
      <c r="A401" s="51" t="s">
        <v>783</v>
      </c>
      <c r="B401" s="52">
        <v>13</v>
      </c>
      <c r="C401" s="49"/>
      <c r="D401" s="53">
        <v>4763</v>
      </c>
      <c r="E401" s="371" t="s">
        <v>784</v>
      </c>
      <c r="F401" s="371"/>
      <c r="G401" s="371"/>
      <c r="H401" s="372"/>
    </row>
    <row r="402" spans="1:8" ht="14.25" customHeight="1">
      <c r="A402" s="51" t="s">
        <v>785</v>
      </c>
      <c r="B402" s="52">
        <v>1</v>
      </c>
      <c r="C402" s="49"/>
      <c r="D402" s="53">
        <v>4764</v>
      </c>
      <c r="E402" s="371" t="s">
        <v>786</v>
      </c>
      <c r="F402" s="371"/>
      <c r="G402" s="371"/>
      <c r="H402" s="372"/>
    </row>
    <row r="403" spans="1:8" ht="14.25" customHeight="1">
      <c r="A403" s="51" t="s">
        <v>787</v>
      </c>
      <c r="B403" s="52">
        <v>14</v>
      </c>
      <c r="C403" s="49"/>
      <c r="D403" s="53">
        <v>4765</v>
      </c>
      <c r="E403" s="371" t="s">
        <v>788</v>
      </c>
      <c r="F403" s="371"/>
      <c r="G403" s="371"/>
      <c r="H403" s="372"/>
    </row>
    <row r="404" spans="1:8" ht="14.25" customHeight="1">
      <c r="A404" s="51" t="s">
        <v>789</v>
      </c>
      <c r="B404" s="52">
        <v>17</v>
      </c>
      <c r="C404" s="49"/>
      <c r="D404" s="53">
        <v>4771</v>
      </c>
      <c r="E404" s="371" t="s">
        <v>790</v>
      </c>
      <c r="F404" s="371"/>
      <c r="G404" s="371"/>
      <c r="H404" s="372"/>
    </row>
    <row r="405" spans="1:8" ht="14.25" customHeight="1">
      <c r="A405" s="51" t="s">
        <v>791</v>
      </c>
      <c r="B405" s="52">
        <v>17</v>
      </c>
      <c r="C405" s="49"/>
      <c r="D405" s="53">
        <v>4772</v>
      </c>
      <c r="E405" s="371" t="s">
        <v>792</v>
      </c>
      <c r="F405" s="371"/>
      <c r="G405" s="371"/>
      <c r="H405" s="372"/>
    </row>
    <row r="406" spans="1:8" ht="14.25" customHeight="1">
      <c r="A406" s="51" t="s">
        <v>793</v>
      </c>
      <c r="B406" s="52">
        <v>20</v>
      </c>
      <c r="C406" s="49"/>
      <c r="D406" s="53">
        <v>4773</v>
      </c>
      <c r="E406" s="371" t="s">
        <v>794</v>
      </c>
      <c r="F406" s="371"/>
      <c r="G406" s="371"/>
      <c r="H406" s="372"/>
    </row>
    <row r="407" spans="1:8" ht="27.75" customHeight="1">
      <c r="A407" s="51" t="s">
        <v>795</v>
      </c>
      <c r="B407" s="52">
        <v>14</v>
      </c>
      <c r="C407" s="49"/>
      <c r="D407" s="53">
        <v>4774</v>
      </c>
      <c r="E407" s="371" t="s">
        <v>796</v>
      </c>
      <c r="F407" s="371"/>
      <c r="G407" s="371"/>
      <c r="H407" s="372"/>
    </row>
    <row r="408" spans="1:8" ht="14.25" customHeight="1">
      <c r="A408" s="51" t="s">
        <v>797</v>
      </c>
      <c r="B408" s="52">
        <v>9</v>
      </c>
      <c r="C408" s="49"/>
      <c r="D408" s="53">
        <v>4775</v>
      </c>
      <c r="E408" s="380" t="s">
        <v>798</v>
      </c>
      <c r="F408" s="381"/>
      <c r="G408" s="381"/>
      <c r="H408" s="382"/>
    </row>
    <row r="409" spans="1:8" ht="27.75" customHeight="1">
      <c r="A409" s="51" t="s">
        <v>799</v>
      </c>
      <c r="B409" s="52">
        <v>7</v>
      </c>
      <c r="C409" s="49"/>
      <c r="D409" s="53">
        <v>4776</v>
      </c>
      <c r="E409" s="371" t="s">
        <v>800</v>
      </c>
      <c r="F409" s="371"/>
      <c r="G409" s="371"/>
      <c r="H409" s="372"/>
    </row>
    <row r="410" spans="1:8" ht="14.25" customHeight="1">
      <c r="A410" s="51" t="s">
        <v>801</v>
      </c>
      <c r="B410" s="52">
        <v>12</v>
      </c>
      <c r="C410" s="49"/>
      <c r="D410" s="53">
        <v>4777</v>
      </c>
      <c r="E410" s="371" t="s">
        <v>802</v>
      </c>
      <c r="F410" s="371"/>
      <c r="G410" s="371"/>
      <c r="H410" s="372"/>
    </row>
    <row r="411" spans="1:8" ht="14.25" customHeight="1">
      <c r="A411" s="51" t="s">
        <v>803</v>
      </c>
      <c r="B411" s="52">
        <v>12</v>
      </c>
      <c r="C411" s="49"/>
      <c r="D411" s="53">
        <v>4778</v>
      </c>
      <c r="E411" s="371" t="s">
        <v>804</v>
      </c>
      <c r="F411" s="371"/>
      <c r="G411" s="371"/>
      <c r="H411" s="372"/>
    </row>
    <row r="412" spans="1:8" ht="14.25" customHeight="1">
      <c r="A412" s="51" t="s">
        <v>805</v>
      </c>
      <c r="B412" s="52">
        <v>17</v>
      </c>
      <c r="C412" s="49"/>
      <c r="D412" s="53">
        <v>4779</v>
      </c>
      <c r="E412" s="371" t="s">
        <v>806</v>
      </c>
      <c r="F412" s="371"/>
      <c r="G412" s="371"/>
      <c r="H412" s="372"/>
    </row>
    <row r="413" spans="1:8" ht="14.25" customHeight="1">
      <c r="A413" s="51" t="s">
        <v>807</v>
      </c>
      <c r="B413" s="52">
        <v>7</v>
      </c>
      <c r="C413" s="49"/>
      <c r="D413" s="53">
        <v>4781</v>
      </c>
      <c r="E413" s="380" t="s">
        <v>808</v>
      </c>
      <c r="F413" s="381"/>
      <c r="G413" s="381"/>
      <c r="H413" s="382"/>
    </row>
    <row r="414" spans="1:8" ht="14.25" customHeight="1">
      <c r="A414" s="51" t="s">
        <v>809</v>
      </c>
      <c r="B414" s="52">
        <v>3</v>
      </c>
      <c r="C414" s="49"/>
      <c r="D414" s="53">
        <v>4782</v>
      </c>
      <c r="E414" s="371" t="s">
        <v>810</v>
      </c>
      <c r="F414" s="371"/>
      <c r="G414" s="371"/>
      <c r="H414" s="372"/>
    </row>
    <row r="415" spans="1:8" ht="14.25" customHeight="1">
      <c r="A415" s="51" t="s">
        <v>811</v>
      </c>
      <c r="B415" s="52">
        <v>8</v>
      </c>
      <c r="C415" s="49"/>
      <c r="D415" s="53">
        <v>4789</v>
      </c>
      <c r="E415" s="371" t="s">
        <v>812</v>
      </c>
      <c r="F415" s="371"/>
      <c r="G415" s="371"/>
      <c r="H415" s="372"/>
    </row>
    <row r="416" spans="1:8" ht="14.25" customHeight="1">
      <c r="A416" s="51" t="s">
        <v>813</v>
      </c>
      <c r="B416" s="52">
        <v>15</v>
      </c>
      <c r="C416" s="49"/>
      <c r="D416" s="53">
        <v>4791</v>
      </c>
      <c r="E416" s="371" t="s">
        <v>814</v>
      </c>
      <c r="F416" s="371"/>
      <c r="G416" s="371"/>
      <c r="H416" s="372"/>
    </row>
    <row r="417" spans="1:8" ht="14.25" customHeight="1">
      <c r="A417" s="51" t="s">
        <v>815</v>
      </c>
      <c r="B417" s="52">
        <v>10</v>
      </c>
      <c r="C417" s="49"/>
      <c r="D417" s="53">
        <v>4799</v>
      </c>
      <c r="E417" s="371" t="s">
        <v>816</v>
      </c>
      <c r="F417" s="371"/>
      <c r="G417" s="371"/>
      <c r="H417" s="372"/>
    </row>
    <row r="418" spans="1:8" ht="14.25" customHeight="1">
      <c r="A418" s="51" t="s">
        <v>817</v>
      </c>
      <c r="B418" s="52">
        <v>12</v>
      </c>
      <c r="C418" s="49"/>
      <c r="D418" s="53">
        <v>4910</v>
      </c>
      <c r="E418" s="371" t="s">
        <v>818</v>
      </c>
      <c r="F418" s="371"/>
      <c r="G418" s="371"/>
      <c r="H418" s="372"/>
    </row>
    <row r="419" spans="1:8" ht="14.25" customHeight="1">
      <c r="A419" s="51" t="s">
        <v>819</v>
      </c>
      <c r="B419" s="52">
        <v>12</v>
      </c>
      <c r="C419" s="49"/>
      <c r="D419" s="53">
        <v>4920</v>
      </c>
      <c r="E419" s="371" t="s">
        <v>820</v>
      </c>
      <c r="F419" s="371"/>
      <c r="G419" s="371"/>
      <c r="H419" s="372"/>
    </row>
    <row r="420" spans="1:8" ht="14.25" customHeight="1">
      <c r="A420" s="51" t="s">
        <v>821</v>
      </c>
      <c r="B420" s="52">
        <v>19</v>
      </c>
      <c r="C420" s="49"/>
      <c r="D420" s="53">
        <v>4931</v>
      </c>
      <c r="E420" s="371" t="s">
        <v>822</v>
      </c>
      <c r="F420" s="371"/>
      <c r="G420" s="371"/>
      <c r="H420" s="372"/>
    </row>
    <row r="421" spans="1:8" ht="14.25" customHeight="1">
      <c r="A421" s="51" t="s">
        <v>823</v>
      </c>
      <c r="B421" s="52">
        <v>4</v>
      </c>
      <c r="C421" s="49"/>
      <c r="D421" s="53">
        <v>4932</v>
      </c>
      <c r="E421" s="371" t="s">
        <v>824</v>
      </c>
      <c r="F421" s="371"/>
      <c r="G421" s="371"/>
      <c r="H421" s="372"/>
    </row>
    <row r="422" spans="1:8" ht="14.25" customHeight="1">
      <c r="A422" s="51" t="s">
        <v>825</v>
      </c>
      <c r="B422" s="52">
        <v>19</v>
      </c>
      <c r="C422" s="49"/>
      <c r="D422" s="53">
        <v>4939</v>
      </c>
      <c r="E422" s="371" t="s">
        <v>826</v>
      </c>
      <c r="F422" s="371"/>
      <c r="G422" s="371"/>
      <c r="H422" s="372"/>
    </row>
    <row r="423" spans="1:8" ht="14.25" customHeight="1">
      <c r="A423" s="51" t="s">
        <v>827</v>
      </c>
      <c r="B423" s="52">
        <v>6</v>
      </c>
      <c r="C423" s="49"/>
      <c r="D423" s="53">
        <v>4941</v>
      </c>
      <c r="E423" s="371" t="s">
        <v>1602</v>
      </c>
      <c r="F423" s="371"/>
      <c r="G423" s="371"/>
      <c r="H423" s="372"/>
    </row>
    <row r="424" spans="1:8" ht="14.25" customHeight="1">
      <c r="A424" s="51" t="s">
        <v>828</v>
      </c>
      <c r="B424" s="52">
        <v>17</v>
      </c>
      <c r="C424" s="49"/>
      <c r="D424" s="53">
        <v>4942</v>
      </c>
      <c r="E424" s="371" t="s">
        <v>829</v>
      </c>
      <c r="F424" s="371"/>
      <c r="G424" s="371"/>
      <c r="H424" s="372"/>
    </row>
    <row r="425" spans="1:8" ht="14.25" customHeight="1">
      <c r="A425" s="51" t="s">
        <v>830</v>
      </c>
      <c r="B425" s="52">
        <v>10</v>
      </c>
      <c r="C425" s="49"/>
      <c r="D425" s="53">
        <v>4950</v>
      </c>
      <c r="E425" s="371" t="s">
        <v>1603</v>
      </c>
      <c r="F425" s="371"/>
      <c r="G425" s="371"/>
      <c r="H425" s="372"/>
    </row>
    <row r="426" spans="1:8" ht="14.25" customHeight="1">
      <c r="A426" s="51" t="s">
        <v>831</v>
      </c>
      <c r="B426" s="52">
        <v>17</v>
      </c>
      <c r="C426" s="49"/>
      <c r="D426" s="53">
        <v>5010</v>
      </c>
      <c r="E426" s="371" t="s">
        <v>1604</v>
      </c>
      <c r="F426" s="371"/>
      <c r="G426" s="371"/>
      <c r="H426" s="372"/>
    </row>
    <row r="427" spans="1:8" ht="14.25" customHeight="1">
      <c r="A427" s="51" t="s">
        <v>832</v>
      </c>
      <c r="B427" s="52">
        <v>5</v>
      </c>
      <c r="C427" s="49"/>
      <c r="D427" s="53">
        <v>5020</v>
      </c>
      <c r="E427" s="371" t="s">
        <v>1605</v>
      </c>
      <c r="F427" s="371"/>
      <c r="G427" s="371"/>
      <c r="H427" s="372"/>
    </row>
    <row r="428" spans="1:8" ht="14.25" customHeight="1">
      <c r="A428" s="51" t="s">
        <v>833</v>
      </c>
      <c r="B428" s="52">
        <v>13</v>
      </c>
      <c r="C428" s="49"/>
      <c r="D428" s="53">
        <v>5030</v>
      </c>
      <c r="E428" s="371" t="s">
        <v>834</v>
      </c>
      <c r="F428" s="371"/>
      <c r="G428" s="371"/>
      <c r="H428" s="372"/>
    </row>
    <row r="429" spans="1:8" ht="14.25" customHeight="1">
      <c r="A429" s="51" t="s">
        <v>835</v>
      </c>
      <c r="B429" s="52">
        <v>12</v>
      </c>
      <c r="C429" s="49"/>
      <c r="D429" s="53">
        <v>5040</v>
      </c>
      <c r="E429" s="371" t="s">
        <v>836</v>
      </c>
      <c r="F429" s="371"/>
      <c r="G429" s="371"/>
      <c r="H429" s="372"/>
    </row>
    <row r="430" spans="1:8" ht="14.25" customHeight="1">
      <c r="A430" s="51" t="s">
        <v>837</v>
      </c>
      <c r="B430" s="52">
        <v>17</v>
      </c>
      <c r="C430" s="49"/>
      <c r="D430" s="53">
        <v>5110</v>
      </c>
      <c r="E430" s="371" t="s">
        <v>838</v>
      </c>
      <c r="F430" s="371"/>
      <c r="G430" s="371"/>
      <c r="H430" s="372"/>
    </row>
    <row r="431" spans="1:8" ht="14.25" customHeight="1">
      <c r="A431" s="51" t="s">
        <v>839</v>
      </c>
      <c r="B431" s="52">
        <v>16</v>
      </c>
      <c r="C431" s="49"/>
      <c r="D431" s="53">
        <v>5121</v>
      </c>
      <c r="E431" s="371" t="s">
        <v>840</v>
      </c>
      <c r="F431" s="371"/>
      <c r="G431" s="371"/>
      <c r="H431" s="372"/>
    </row>
    <row r="432" spans="1:8" ht="14.25" customHeight="1">
      <c r="A432" s="51" t="s">
        <v>841</v>
      </c>
      <c r="B432" s="52">
        <v>16</v>
      </c>
      <c r="C432" s="49"/>
      <c r="D432" s="53">
        <v>5122</v>
      </c>
      <c r="E432" s="371" t="s">
        <v>1606</v>
      </c>
      <c r="F432" s="371"/>
      <c r="G432" s="371"/>
      <c r="H432" s="372"/>
    </row>
    <row r="433" spans="1:8" ht="14.25" customHeight="1">
      <c r="A433" s="51" t="s">
        <v>842</v>
      </c>
      <c r="B433" s="52">
        <v>13</v>
      </c>
      <c r="C433" s="49"/>
      <c r="D433" s="53">
        <v>5210</v>
      </c>
      <c r="E433" s="371" t="s">
        <v>1608</v>
      </c>
      <c r="F433" s="371"/>
      <c r="G433" s="371"/>
      <c r="H433" s="372"/>
    </row>
    <row r="434" spans="1:8" ht="14.25" customHeight="1">
      <c r="A434" s="51" t="s">
        <v>843</v>
      </c>
      <c r="B434" s="52">
        <v>12</v>
      </c>
      <c r="C434" s="49"/>
      <c r="D434" s="53">
        <v>5221</v>
      </c>
      <c r="E434" s="371" t="s">
        <v>844</v>
      </c>
      <c r="F434" s="371"/>
      <c r="G434" s="371"/>
      <c r="H434" s="372"/>
    </row>
    <row r="435" spans="1:8" ht="14.25" customHeight="1">
      <c r="A435" s="51" t="s">
        <v>845</v>
      </c>
      <c r="B435" s="52">
        <v>19</v>
      </c>
      <c r="C435" s="49"/>
      <c r="D435" s="53">
        <v>5222</v>
      </c>
      <c r="E435" s="371" t="s">
        <v>846</v>
      </c>
      <c r="F435" s="371"/>
      <c r="G435" s="371"/>
      <c r="H435" s="372"/>
    </row>
    <row r="436" spans="1:8" ht="14.25" customHeight="1">
      <c r="A436" s="51" t="s">
        <v>847</v>
      </c>
      <c r="B436" s="52">
        <v>20</v>
      </c>
      <c r="C436" s="49"/>
      <c r="D436" s="53">
        <v>5223</v>
      </c>
      <c r="E436" s="371" t="s">
        <v>848</v>
      </c>
      <c r="F436" s="371"/>
      <c r="G436" s="371"/>
      <c r="H436" s="372"/>
    </row>
    <row r="437" spans="1:8" ht="14.25" customHeight="1">
      <c r="A437" s="51" t="s">
        <v>849</v>
      </c>
      <c r="B437" s="52">
        <v>14</v>
      </c>
      <c r="C437" s="49"/>
      <c r="D437" s="53">
        <v>5224</v>
      </c>
      <c r="E437" s="371" t="s">
        <v>850</v>
      </c>
      <c r="F437" s="371"/>
      <c r="G437" s="371"/>
      <c r="H437" s="372"/>
    </row>
    <row r="438" spans="1:8" ht="14.25" customHeight="1">
      <c r="A438" s="51" t="s">
        <v>851</v>
      </c>
      <c r="B438" s="52">
        <v>2</v>
      </c>
      <c r="C438" s="49"/>
      <c r="D438" s="53">
        <v>5229</v>
      </c>
      <c r="E438" s="371" t="s">
        <v>852</v>
      </c>
      <c r="F438" s="371"/>
      <c r="G438" s="371"/>
      <c r="H438" s="372"/>
    </row>
    <row r="439" spans="1:8" ht="14.25" customHeight="1">
      <c r="A439" s="51" t="s">
        <v>853</v>
      </c>
      <c r="B439" s="52">
        <v>1</v>
      </c>
      <c r="C439" s="49"/>
      <c r="D439" s="53">
        <v>5310</v>
      </c>
      <c r="E439" s="371" t="s">
        <v>854</v>
      </c>
      <c r="F439" s="371"/>
      <c r="G439" s="371"/>
      <c r="H439" s="372"/>
    </row>
    <row r="440" spans="1:8" ht="14.25" customHeight="1">
      <c r="A440" s="51" t="s">
        <v>855</v>
      </c>
      <c r="B440" s="52">
        <v>17</v>
      </c>
      <c r="C440" s="49"/>
      <c r="D440" s="53">
        <v>5320</v>
      </c>
      <c r="E440" s="371" t="s">
        <v>856</v>
      </c>
      <c r="F440" s="371"/>
      <c r="G440" s="371"/>
      <c r="H440" s="372"/>
    </row>
    <row r="441" spans="1:8" ht="14.25" customHeight="1">
      <c r="A441" s="51" t="s">
        <v>857</v>
      </c>
      <c r="B441" s="52">
        <v>10</v>
      </c>
      <c r="C441" s="49"/>
      <c r="D441" s="53">
        <v>5510</v>
      </c>
      <c r="E441" s="371" t="s">
        <v>858</v>
      </c>
      <c r="F441" s="371"/>
      <c r="G441" s="371"/>
      <c r="H441" s="372"/>
    </row>
    <row r="442" spans="1:8" ht="14.25" customHeight="1">
      <c r="A442" s="51" t="s">
        <v>859</v>
      </c>
      <c r="B442" s="52">
        <v>13</v>
      </c>
      <c r="C442" s="49"/>
      <c r="D442" s="53">
        <v>5520</v>
      </c>
      <c r="E442" s="371" t="s">
        <v>860</v>
      </c>
      <c r="F442" s="371"/>
      <c r="G442" s="371"/>
      <c r="H442" s="372"/>
    </row>
    <row r="443" spans="1:8" ht="14.25" customHeight="1">
      <c r="A443" s="51" t="s">
        <v>861</v>
      </c>
      <c r="B443" s="52">
        <v>3</v>
      </c>
      <c r="C443" s="49"/>
      <c r="D443" s="53">
        <v>5530</v>
      </c>
      <c r="E443" s="371" t="s">
        <v>862</v>
      </c>
      <c r="F443" s="371"/>
      <c r="G443" s="371"/>
      <c r="H443" s="372"/>
    </row>
    <row r="444" spans="1:8" ht="14.25" customHeight="1">
      <c r="A444" s="51" t="s">
        <v>863</v>
      </c>
      <c r="B444" s="52">
        <v>17</v>
      </c>
      <c r="C444" s="49"/>
      <c r="D444" s="53">
        <v>5590</v>
      </c>
      <c r="E444" s="371" t="s">
        <v>1601</v>
      </c>
      <c r="F444" s="371"/>
      <c r="G444" s="371"/>
      <c r="H444" s="372"/>
    </row>
    <row r="445" spans="1:8" ht="14.25" customHeight="1">
      <c r="A445" s="51" t="s">
        <v>864</v>
      </c>
      <c r="B445" s="52">
        <v>17</v>
      </c>
      <c r="C445" s="49"/>
      <c r="D445" s="53">
        <v>5610</v>
      </c>
      <c r="E445" s="371" t="s">
        <v>865</v>
      </c>
      <c r="F445" s="371"/>
      <c r="G445" s="371"/>
      <c r="H445" s="372"/>
    </row>
    <row r="446" spans="1:8" ht="14.25" customHeight="1">
      <c r="A446" s="51" t="s">
        <v>866</v>
      </c>
      <c r="B446" s="52">
        <v>20</v>
      </c>
      <c r="C446" s="49"/>
      <c r="D446" s="53">
        <v>5621</v>
      </c>
      <c r="E446" s="371" t="s">
        <v>867</v>
      </c>
      <c r="F446" s="371"/>
      <c r="G446" s="371"/>
      <c r="H446" s="372"/>
    </row>
    <row r="447" spans="1:8" ht="14.25" customHeight="1">
      <c r="A447" s="51" t="s">
        <v>868</v>
      </c>
      <c r="B447" s="52">
        <v>18</v>
      </c>
      <c r="C447" s="49"/>
      <c r="D447" s="53">
        <v>5629</v>
      </c>
      <c r="E447" s="371" t="s">
        <v>869</v>
      </c>
      <c r="F447" s="371"/>
      <c r="G447" s="371"/>
      <c r="H447" s="372"/>
    </row>
    <row r="448" spans="1:8" ht="14.25" customHeight="1">
      <c r="A448" s="51" t="s">
        <v>870</v>
      </c>
      <c r="B448" s="52">
        <v>1</v>
      </c>
      <c r="C448" s="49"/>
      <c r="D448" s="53">
        <v>5630</v>
      </c>
      <c r="E448" s="371" t="s">
        <v>871</v>
      </c>
      <c r="F448" s="371"/>
      <c r="G448" s="371"/>
      <c r="H448" s="372"/>
    </row>
    <row r="449" spans="1:8" ht="14.25" customHeight="1">
      <c r="A449" s="51" t="s">
        <v>872</v>
      </c>
      <c r="B449" s="52">
        <v>5</v>
      </c>
      <c r="C449" s="49"/>
      <c r="D449" s="53">
        <v>5811</v>
      </c>
      <c r="E449" s="371" t="s">
        <v>156</v>
      </c>
      <c r="F449" s="371"/>
      <c r="G449" s="371"/>
      <c r="H449" s="372"/>
    </row>
    <row r="450" spans="1:8" ht="14.25" customHeight="1">
      <c r="A450" s="51" t="s">
        <v>873</v>
      </c>
      <c r="B450" s="52">
        <v>13</v>
      </c>
      <c r="C450" s="49"/>
      <c r="D450" s="53">
        <v>5812</v>
      </c>
      <c r="E450" s="371" t="s">
        <v>874</v>
      </c>
      <c r="F450" s="371"/>
      <c r="G450" s="371"/>
      <c r="H450" s="372"/>
    </row>
    <row r="451" spans="1:8" ht="14.25" customHeight="1">
      <c r="A451" s="51" t="s">
        <v>875</v>
      </c>
      <c r="B451" s="52">
        <v>5</v>
      </c>
      <c r="C451" s="49"/>
      <c r="D451" s="53">
        <v>5813</v>
      </c>
      <c r="E451" s="371" t="s">
        <v>157</v>
      </c>
      <c r="F451" s="371"/>
      <c r="G451" s="371"/>
      <c r="H451" s="372"/>
    </row>
    <row r="452" spans="1:8" ht="14.25" customHeight="1">
      <c r="A452" s="51" t="s">
        <v>876</v>
      </c>
      <c r="B452" s="52">
        <v>1</v>
      </c>
      <c r="C452" s="49"/>
      <c r="D452" s="53">
        <v>5814</v>
      </c>
      <c r="E452" s="371" t="s">
        <v>877</v>
      </c>
      <c r="F452" s="371"/>
      <c r="G452" s="371"/>
      <c r="H452" s="372"/>
    </row>
    <row r="453" spans="1:8" ht="14.25" customHeight="1">
      <c r="A453" s="51" t="s">
        <v>878</v>
      </c>
      <c r="B453" s="52">
        <v>6</v>
      </c>
      <c r="C453" s="49"/>
      <c r="D453" s="53">
        <v>5819</v>
      </c>
      <c r="E453" s="371" t="s">
        <v>879</v>
      </c>
      <c r="F453" s="371"/>
      <c r="G453" s="371"/>
      <c r="H453" s="372"/>
    </row>
    <row r="454" spans="1:8" ht="14.25" customHeight="1">
      <c r="A454" s="51" t="s">
        <v>880</v>
      </c>
      <c r="B454" s="52">
        <v>20</v>
      </c>
      <c r="C454" s="49"/>
      <c r="D454" s="53">
        <v>5821</v>
      </c>
      <c r="E454" s="371" t="s">
        <v>881</v>
      </c>
      <c r="F454" s="371"/>
      <c r="G454" s="371"/>
      <c r="H454" s="372"/>
    </row>
    <row r="455" spans="1:8" ht="14.25" customHeight="1">
      <c r="A455" s="51" t="s">
        <v>882</v>
      </c>
      <c r="B455" s="52">
        <v>2</v>
      </c>
      <c r="C455" s="49"/>
      <c r="D455" s="53">
        <v>5829</v>
      </c>
      <c r="E455" s="371" t="s">
        <v>931</v>
      </c>
      <c r="F455" s="371"/>
      <c r="G455" s="371"/>
      <c r="H455" s="372"/>
    </row>
    <row r="456" spans="1:8" ht="14.25" customHeight="1">
      <c r="A456" s="51" t="s">
        <v>932</v>
      </c>
      <c r="B456" s="52">
        <v>18</v>
      </c>
      <c r="C456" s="49"/>
      <c r="D456" s="53">
        <v>5911</v>
      </c>
      <c r="E456" s="371" t="s">
        <v>933</v>
      </c>
      <c r="F456" s="371"/>
      <c r="G456" s="371"/>
      <c r="H456" s="372"/>
    </row>
    <row r="457" spans="1:8" ht="14.25" customHeight="1">
      <c r="A457" s="51" t="s">
        <v>934</v>
      </c>
      <c r="B457" s="52">
        <v>20</v>
      </c>
      <c r="C457" s="49"/>
      <c r="D457" s="53">
        <v>5912</v>
      </c>
      <c r="E457" s="380" t="s">
        <v>935</v>
      </c>
      <c r="F457" s="381"/>
      <c r="G457" s="381"/>
      <c r="H457" s="382"/>
    </row>
    <row r="458" spans="1:8" ht="14.25" customHeight="1">
      <c r="A458" s="51" t="s">
        <v>936</v>
      </c>
      <c r="B458" s="52">
        <v>6</v>
      </c>
      <c r="C458" s="49"/>
      <c r="D458" s="53">
        <v>5913</v>
      </c>
      <c r="E458" s="371" t="s">
        <v>937</v>
      </c>
      <c r="F458" s="371"/>
      <c r="G458" s="371"/>
      <c r="H458" s="372"/>
    </row>
    <row r="459" spans="1:8" ht="14.25" customHeight="1">
      <c r="A459" s="51" t="s">
        <v>938</v>
      </c>
      <c r="B459" s="52">
        <v>18</v>
      </c>
      <c r="C459" s="49"/>
      <c r="D459" s="53">
        <v>5914</v>
      </c>
      <c r="E459" s="371" t="s">
        <v>939</v>
      </c>
      <c r="F459" s="371"/>
      <c r="G459" s="371"/>
      <c r="H459" s="372"/>
    </row>
    <row r="460" spans="1:8" ht="14.25" customHeight="1">
      <c r="A460" s="51" t="s">
        <v>940</v>
      </c>
      <c r="B460" s="52">
        <v>18</v>
      </c>
      <c r="C460" s="49"/>
      <c r="D460" s="53">
        <v>5920</v>
      </c>
      <c r="E460" s="371" t="s">
        <v>941</v>
      </c>
      <c r="F460" s="371"/>
      <c r="G460" s="371"/>
      <c r="H460" s="372"/>
    </row>
    <row r="461" spans="1:8" ht="14.25" customHeight="1">
      <c r="A461" s="51" t="s">
        <v>942</v>
      </c>
      <c r="B461" s="52">
        <v>7</v>
      </c>
      <c r="C461" s="49"/>
      <c r="D461" s="53">
        <v>6010</v>
      </c>
      <c r="E461" s="371" t="s">
        <v>943</v>
      </c>
      <c r="F461" s="371"/>
      <c r="G461" s="371"/>
      <c r="H461" s="372"/>
    </row>
    <row r="462" spans="1:8" ht="14.25" customHeight="1">
      <c r="A462" s="51" t="s">
        <v>944</v>
      </c>
      <c r="B462" s="52">
        <v>20</v>
      </c>
      <c r="C462" s="49"/>
      <c r="D462" s="53">
        <v>6020</v>
      </c>
      <c r="E462" s="371" t="s">
        <v>945</v>
      </c>
      <c r="F462" s="371"/>
      <c r="G462" s="371"/>
      <c r="H462" s="372"/>
    </row>
    <row r="463" spans="1:8" ht="14.25" customHeight="1">
      <c r="A463" s="51" t="s">
        <v>203</v>
      </c>
      <c r="B463" s="52">
        <v>17</v>
      </c>
      <c r="C463" s="49"/>
      <c r="D463" s="53">
        <v>6110</v>
      </c>
      <c r="E463" s="371" t="s">
        <v>204</v>
      </c>
      <c r="F463" s="371"/>
      <c r="G463" s="371"/>
      <c r="H463" s="372"/>
    </row>
    <row r="464" spans="1:8" ht="14.25" customHeight="1">
      <c r="A464" s="51" t="s">
        <v>205</v>
      </c>
      <c r="B464" s="52">
        <v>15</v>
      </c>
      <c r="C464" s="49"/>
      <c r="D464" s="53">
        <v>6120</v>
      </c>
      <c r="E464" s="371" t="s">
        <v>206</v>
      </c>
      <c r="F464" s="371"/>
      <c r="G464" s="371"/>
      <c r="H464" s="372"/>
    </row>
    <row r="465" spans="1:8" ht="14.25" customHeight="1">
      <c r="A465" s="51" t="s">
        <v>207</v>
      </c>
      <c r="B465" s="52">
        <v>13</v>
      </c>
      <c r="C465" s="49"/>
      <c r="D465" s="53">
        <v>6130</v>
      </c>
      <c r="E465" s="371" t="s">
        <v>208</v>
      </c>
      <c r="F465" s="371"/>
      <c r="G465" s="371"/>
      <c r="H465" s="372"/>
    </row>
    <row r="466" spans="1:8" ht="14.25" customHeight="1">
      <c r="A466" s="51" t="s">
        <v>209</v>
      </c>
      <c r="B466" s="52">
        <v>14</v>
      </c>
      <c r="C466" s="49"/>
      <c r="D466" s="53">
        <v>6190</v>
      </c>
      <c r="E466" s="371" t="s">
        <v>210</v>
      </c>
      <c r="F466" s="371"/>
      <c r="G466" s="371"/>
      <c r="H466" s="372"/>
    </row>
    <row r="467" spans="1:8" ht="14.25" customHeight="1">
      <c r="A467" s="51" t="s">
        <v>211</v>
      </c>
      <c r="B467" s="52">
        <v>17</v>
      </c>
      <c r="C467" s="49"/>
      <c r="D467" s="53">
        <v>6201</v>
      </c>
      <c r="E467" s="371" t="s">
        <v>212</v>
      </c>
      <c r="F467" s="371"/>
      <c r="G467" s="371"/>
      <c r="H467" s="372"/>
    </row>
    <row r="468" spans="1:8" ht="14.25" customHeight="1">
      <c r="A468" s="51" t="s">
        <v>213</v>
      </c>
      <c r="B468" s="52">
        <v>10</v>
      </c>
      <c r="C468" s="49"/>
      <c r="D468" s="53">
        <v>6202</v>
      </c>
      <c r="E468" s="371" t="s">
        <v>214</v>
      </c>
      <c r="F468" s="371"/>
      <c r="G468" s="371"/>
      <c r="H468" s="372"/>
    </row>
    <row r="469" spans="1:8" ht="14.25" customHeight="1">
      <c r="A469" s="51" t="s">
        <v>215</v>
      </c>
      <c r="B469" s="52">
        <v>7</v>
      </c>
      <c r="C469" s="49"/>
      <c r="D469" s="53">
        <v>6203</v>
      </c>
      <c r="E469" s="371" t="s">
        <v>216</v>
      </c>
      <c r="F469" s="371"/>
      <c r="G469" s="371"/>
      <c r="H469" s="372"/>
    </row>
    <row r="470" spans="1:8" ht="14.25" customHeight="1">
      <c r="A470" s="51" t="s">
        <v>217</v>
      </c>
      <c r="B470" s="52">
        <v>16</v>
      </c>
      <c r="C470" s="49"/>
      <c r="D470" s="53">
        <v>6209</v>
      </c>
      <c r="E470" s="371" t="s">
        <v>218</v>
      </c>
      <c r="F470" s="371"/>
      <c r="G470" s="371"/>
      <c r="H470" s="372"/>
    </row>
    <row r="471" spans="1:8" ht="14.25" customHeight="1">
      <c r="A471" s="51" t="s">
        <v>219</v>
      </c>
      <c r="B471" s="52">
        <v>20</v>
      </c>
      <c r="C471" s="49"/>
      <c r="D471" s="53">
        <v>6311</v>
      </c>
      <c r="E471" s="371" t="s">
        <v>220</v>
      </c>
      <c r="F471" s="371"/>
      <c r="G471" s="371"/>
      <c r="H471" s="372"/>
    </row>
    <row r="472" spans="1:8" ht="14.25" customHeight="1">
      <c r="A472" s="51" t="s">
        <v>221</v>
      </c>
      <c r="B472" s="52">
        <v>18</v>
      </c>
      <c r="C472" s="49"/>
      <c r="D472" s="53">
        <v>6312</v>
      </c>
      <c r="E472" s="371" t="s">
        <v>222</v>
      </c>
      <c r="F472" s="371"/>
      <c r="G472" s="371"/>
      <c r="H472" s="372"/>
    </row>
    <row r="473" spans="1:8" ht="14.25" customHeight="1">
      <c r="A473" s="51" t="s">
        <v>223</v>
      </c>
      <c r="B473" s="52">
        <v>18</v>
      </c>
      <c r="C473" s="49"/>
      <c r="D473" s="53">
        <v>6391</v>
      </c>
      <c r="E473" s="371" t="s">
        <v>224</v>
      </c>
      <c r="F473" s="371"/>
      <c r="G473" s="371"/>
      <c r="H473" s="372"/>
    </row>
    <row r="474" spans="1:8" ht="14.25" customHeight="1">
      <c r="A474" s="51" t="s">
        <v>225</v>
      </c>
      <c r="B474" s="52">
        <v>15</v>
      </c>
      <c r="C474" s="49"/>
      <c r="D474" s="53">
        <v>6399</v>
      </c>
      <c r="E474" s="371" t="s">
        <v>226</v>
      </c>
      <c r="F474" s="371"/>
      <c r="G474" s="371"/>
      <c r="H474" s="372"/>
    </row>
    <row r="475" spans="1:8" ht="14.25" customHeight="1">
      <c r="A475" s="51" t="s">
        <v>227</v>
      </c>
      <c r="B475" s="52">
        <v>13</v>
      </c>
      <c r="C475" s="49"/>
      <c r="D475" s="53">
        <v>6411</v>
      </c>
      <c r="E475" s="371" t="s">
        <v>1609</v>
      </c>
      <c r="F475" s="371"/>
      <c r="G475" s="371"/>
      <c r="H475" s="372"/>
    </row>
    <row r="476" spans="1:8" ht="14.25" customHeight="1">
      <c r="A476" s="51" t="s">
        <v>228</v>
      </c>
      <c r="B476" s="52">
        <v>16</v>
      </c>
      <c r="C476" s="49"/>
      <c r="D476" s="53">
        <v>6419</v>
      </c>
      <c r="E476" s="371" t="s">
        <v>229</v>
      </c>
      <c r="F476" s="371"/>
      <c r="G476" s="371"/>
      <c r="H476" s="372"/>
    </row>
    <row r="477" spans="1:8" ht="14.25" customHeight="1">
      <c r="A477" s="51" t="s">
        <v>230</v>
      </c>
      <c r="B477" s="52">
        <v>3</v>
      </c>
      <c r="C477" s="49"/>
      <c r="D477" s="53">
        <v>6420</v>
      </c>
      <c r="E477" s="371" t="s">
        <v>231</v>
      </c>
      <c r="F477" s="371"/>
      <c r="G477" s="371"/>
      <c r="H477" s="372"/>
    </row>
    <row r="478" spans="1:8" ht="14.25" customHeight="1">
      <c r="A478" s="51" t="s">
        <v>232</v>
      </c>
      <c r="B478" s="52">
        <v>16</v>
      </c>
      <c r="C478" s="49"/>
      <c r="D478" s="53">
        <v>6430</v>
      </c>
      <c r="E478" s="371" t="s">
        <v>233</v>
      </c>
      <c r="F478" s="371"/>
      <c r="G478" s="371"/>
      <c r="H478" s="372"/>
    </row>
    <row r="479" spans="1:8" ht="14.25" customHeight="1">
      <c r="A479" s="51" t="s">
        <v>234</v>
      </c>
      <c r="B479" s="52">
        <v>4</v>
      </c>
      <c r="C479" s="49"/>
      <c r="D479" s="53">
        <v>6491</v>
      </c>
      <c r="E479" s="371" t="s">
        <v>235</v>
      </c>
      <c r="F479" s="371"/>
      <c r="G479" s="371"/>
      <c r="H479" s="372"/>
    </row>
    <row r="480" spans="1:8" ht="14.25" customHeight="1">
      <c r="A480" s="51" t="s">
        <v>236</v>
      </c>
      <c r="B480" s="52">
        <v>16</v>
      </c>
      <c r="C480" s="49"/>
      <c r="D480" s="53">
        <v>6492</v>
      </c>
      <c r="E480" s="371" t="s">
        <v>1610</v>
      </c>
      <c r="F480" s="371"/>
      <c r="G480" s="371"/>
      <c r="H480" s="372"/>
    </row>
    <row r="481" spans="1:8" ht="14.25" customHeight="1">
      <c r="A481" s="51" t="s">
        <v>237</v>
      </c>
      <c r="B481" s="52">
        <v>15</v>
      </c>
      <c r="C481" s="49"/>
      <c r="D481" s="53">
        <v>6499</v>
      </c>
      <c r="E481" s="371" t="s">
        <v>238</v>
      </c>
      <c r="F481" s="371"/>
      <c r="G481" s="371"/>
      <c r="H481" s="372"/>
    </row>
    <row r="482" spans="1:8" ht="14.25" customHeight="1">
      <c r="A482" s="51" t="s">
        <v>239</v>
      </c>
      <c r="B482" s="52">
        <v>17</v>
      </c>
      <c r="C482" s="49"/>
      <c r="D482" s="53">
        <v>6511</v>
      </c>
      <c r="E482" s="371" t="s">
        <v>240</v>
      </c>
      <c r="F482" s="371"/>
      <c r="G482" s="371"/>
      <c r="H482" s="372"/>
    </row>
    <row r="483" spans="1:8" ht="14.25" customHeight="1">
      <c r="A483" s="51" t="s">
        <v>241</v>
      </c>
      <c r="B483" s="52">
        <v>14</v>
      </c>
      <c r="C483" s="49"/>
      <c r="D483" s="53">
        <v>6512</v>
      </c>
      <c r="E483" s="371" t="s">
        <v>1612</v>
      </c>
      <c r="F483" s="371"/>
      <c r="G483" s="371"/>
      <c r="H483" s="372"/>
    </row>
    <row r="484" spans="1:8" ht="14.25" customHeight="1">
      <c r="A484" s="51" t="s">
        <v>242</v>
      </c>
      <c r="B484" s="52">
        <v>5</v>
      </c>
      <c r="C484" s="49"/>
      <c r="D484" s="53">
        <v>6520</v>
      </c>
      <c r="E484" s="371" t="s">
        <v>243</v>
      </c>
      <c r="F484" s="371"/>
      <c r="G484" s="371"/>
      <c r="H484" s="372"/>
    </row>
    <row r="485" spans="1:8" ht="14.25" customHeight="1">
      <c r="A485" s="51" t="s">
        <v>244</v>
      </c>
      <c r="B485" s="52">
        <v>17</v>
      </c>
      <c r="C485" s="49"/>
      <c r="D485" s="53">
        <v>6530</v>
      </c>
      <c r="E485" s="371" t="s">
        <v>1611</v>
      </c>
      <c r="F485" s="371"/>
      <c r="G485" s="371"/>
      <c r="H485" s="372"/>
    </row>
    <row r="486" spans="1:8" ht="14.25" customHeight="1">
      <c r="A486" s="51" t="s">
        <v>245</v>
      </c>
      <c r="B486" s="52">
        <v>19</v>
      </c>
      <c r="C486" s="49"/>
      <c r="D486" s="53">
        <v>6611</v>
      </c>
      <c r="E486" s="371" t="s">
        <v>246</v>
      </c>
      <c r="F486" s="371"/>
      <c r="G486" s="371"/>
      <c r="H486" s="372"/>
    </row>
    <row r="487" spans="1:8" ht="14.25" customHeight="1">
      <c r="A487" s="51" t="s">
        <v>247</v>
      </c>
      <c r="B487" s="52">
        <v>16</v>
      </c>
      <c r="C487" s="49"/>
      <c r="D487" s="53">
        <v>6612</v>
      </c>
      <c r="E487" s="371" t="s">
        <v>248</v>
      </c>
      <c r="F487" s="371"/>
      <c r="G487" s="371"/>
      <c r="H487" s="372"/>
    </row>
    <row r="488" spans="1:8" ht="14.25" customHeight="1">
      <c r="A488" s="51" t="s">
        <v>249</v>
      </c>
      <c r="B488" s="52">
        <v>17</v>
      </c>
      <c r="C488" s="49"/>
      <c r="D488" s="53">
        <v>6619</v>
      </c>
      <c r="E488" s="380" t="s">
        <v>250</v>
      </c>
      <c r="F488" s="381"/>
      <c r="G488" s="381"/>
      <c r="H488" s="382"/>
    </row>
    <row r="489" spans="1:8" ht="14.25" customHeight="1">
      <c r="A489" s="51" t="s">
        <v>251</v>
      </c>
      <c r="B489" s="52">
        <v>2</v>
      </c>
      <c r="C489" s="49"/>
      <c r="D489" s="53">
        <v>6621</v>
      </c>
      <c r="E489" s="371" t="s">
        <v>252</v>
      </c>
      <c r="F489" s="371"/>
      <c r="G489" s="371"/>
      <c r="H489" s="372"/>
    </row>
    <row r="490" spans="1:8" ht="14.25" customHeight="1">
      <c r="A490" s="51" t="s">
        <v>253</v>
      </c>
      <c r="B490" s="52">
        <v>9</v>
      </c>
      <c r="C490" s="49"/>
      <c r="D490" s="53">
        <v>6622</v>
      </c>
      <c r="E490" s="371" t="s">
        <v>254</v>
      </c>
      <c r="F490" s="371"/>
      <c r="G490" s="371"/>
      <c r="H490" s="372"/>
    </row>
    <row r="491" spans="1:8" ht="14.25" customHeight="1">
      <c r="A491" s="51" t="s">
        <v>255</v>
      </c>
      <c r="B491" s="52">
        <v>18</v>
      </c>
      <c r="C491" s="49"/>
      <c r="D491" s="53">
        <v>6629</v>
      </c>
      <c r="E491" s="371" t="s">
        <v>256</v>
      </c>
      <c r="F491" s="371"/>
      <c r="G491" s="371"/>
      <c r="H491" s="372"/>
    </row>
    <row r="492" spans="1:8" ht="14.25" customHeight="1">
      <c r="A492" s="51" t="s">
        <v>257</v>
      </c>
      <c r="B492" s="52">
        <v>15</v>
      </c>
      <c r="C492" s="49"/>
      <c r="D492" s="53">
        <v>6630</v>
      </c>
      <c r="E492" s="371" t="s">
        <v>258</v>
      </c>
      <c r="F492" s="371"/>
      <c r="G492" s="371"/>
      <c r="H492" s="372"/>
    </row>
    <row r="493" spans="1:8" ht="14.25" customHeight="1">
      <c r="A493" s="51" t="s">
        <v>259</v>
      </c>
      <c r="B493" s="52">
        <v>14</v>
      </c>
      <c r="C493" s="49"/>
      <c r="D493" s="53">
        <v>6810</v>
      </c>
      <c r="E493" s="371" t="s">
        <v>260</v>
      </c>
      <c r="F493" s="371"/>
      <c r="G493" s="371"/>
      <c r="H493" s="372"/>
    </row>
    <row r="494" spans="1:8" ht="14.25" customHeight="1">
      <c r="A494" s="51" t="s">
        <v>261</v>
      </c>
      <c r="B494" s="52">
        <v>5</v>
      </c>
      <c r="C494" s="49"/>
      <c r="D494" s="53">
        <v>6820</v>
      </c>
      <c r="E494" s="380" t="s">
        <v>262</v>
      </c>
      <c r="F494" s="381"/>
      <c r="G494" s="381"/>
      <c r="H494" s="382"/>
    </row>
    <row r="495" spans="1:8" ht="14.25" customHeight="1">
      <c r="A495" s="51" t="s">
        <v>263</v>
      </c>
      <c r="B495" s="52">
        <v>5</v>
      </c>
      <c r="C495" s="49"/>
      <c r="D495" s="53">
        <v>6831</v>
      </c>
      <c r="E495" s="371" t="s">
        <v>264</v>
      </c>
      <c r="F495" s="371"/>
      <c r="G495" s="371"/>
      <c r="H495" s="372"/>
    </row>
    <row r="496" spans="1:8" ht="14.25" customHeight="1">
      <c r="A496" s="51" t="s">
        <v>265</v>
      </c>
      <c r="B496" s="52">
        <v>19</v>
      </c>
      <c r="C496" s="49"/>
      <c r="D496" s="53">
        <v>6832</v>
      </c>
      <c r="E496" s="371" t="s">
        <v>266</v>
      </c>
      <c r="F496" s="371"/>
      <c r="G496" s="371"/>
      <c r="H496" s="372"/>
    </row>
    <row r="497" spans="1:8" ht="14.25" customHeight="1">
      <c r="A497" s="51" t="s">
        <v>267</v>
      </c>
      <c r="B497" s="52">
        <v>11</v>
      </c>
      <c r="C497" s="49"/>
      <c r="D497" s="53">
        <v>6910</v>
      </c>
      <c r="E497" s="371" t="s">
        <v>268</v>
      </c>
      <c r="F497" s="371"/>
      <c r="G497" s="371"/>
      <c r="H497" s="372"/>
    </row>
    <row r="498" spans="1:8" ht="14.25" customHeight="1">
      <c r="A498" s="51" t="s">
        <v>269</v>
      </c>
      <c r="B498" s="52">
        <v>1</v>
      </c>
      <c r="C498" s="49"/>
      <c r="D498" s="53">
        <v>6920</v>
      </c>
      <c r="E498" s="371" t="s">
        <v>270</v>
      </c>
      <c r="F498" s="371"/>
      <c r="G498" s="371"/>
      <c r="H498" s="372"/>
    </row>
    <row r="499" spans="1:8" ht="14.25" customHeight="1">
      <c r="A499" s="51" t="s">
        <v>271</v>
      </c>
      <c r="B499" s="52">
        <v>12</v>
      </c>
      <c r="C499" s="49"/>
      <c r="D499" s="53">
        <v>7010</v>
      </c>
      <c r="E499" s="371" t="s">
        <v>272</v>
      </c>
      <c r="F499" s="371"/>
      <c r="G499" s="371"/>
      <c r="H499" s="372"/>
    </row>
    <row r="500" spans="1:8" ht="14.25" customHeight="1">
      <c r="A500" s="51" t="s">
        <v>273</v>
      </c>
      <c r="B500" s="52">
        <v>3</v>
      </c>
      <c r="C500" s="49"/>
      <c r="D500" s="53">
        <v>7021</v>
      </c>
      <c r="E500" s="371" t="s">
        <v>274</v>
      </c>
      <c r="F500" s="371"/>
      <c r="G500" s="371"/>
      <c r="H500" s="372"/>
    </row>
    <row r="501" spans="1:8" ht="14.25" customHeight="1">
      <c r="A501" s="51" t="s">
        <v>275</v>
      </c>
      <c r="B501" s="52">
        <v>7</v>
      </c>
      <c r="C501" s="49"/>
      <c r="D501" s="53">
        <v>7022</v>
      </c>
      <c r="E501" s="371" t="s">
        <v>276</v>
      </c>
      <c r="F501" s="371"/>
      <c r="G501" s="371"/>
      <c r="H501" s="372"/>
    </row>
    <row r="502" spans="1:8" ht="14.25" customHeight="1">
      <c r="A502" s="51" t="s">
        <v>277</v>
      </c>
      <c r="B502" s="52">
        <v>7</v>
      </c>
      <c r="C502" s="49"/>
      <c r="D502" s="53">
        <v>7111</v>
      </c>
      <c r="E502" s="371" t="s">
        <v>278</v>
      </c>
      <c r="F502" s="371"/>
      <c r="G502" s="371"/>
      <c r="H502" s="372"/>
    </row>
    <row r="503" spans="1:8" ht="14.25" customHeight="1">
      <c r="A503" s="51" t="s">
        <v>279</v>
      </c>
      <c r="B503" s="52">
        <v>5</v>
      </c>
      <c r="C503" s="49"/>
      <c r="D503" s="53">
        <v>7112</v>
      </c>
      <c r="E503" s="371" t="s">
        <v>280</v>
      </c>
      <c r="F503" s="371"/>
      <c r="G503" s="371"/>
      <c r="H503" s="372"/>
    </row>
    <row r="504" spans="1:8" ht="14.25" customHeight="1">
      <c r="A504" s="51" t="s">
        <v>281</v>
      </c>
      <c r="B504" s="52">
        <v>7</v>
      </c>
      <c r="C504" s="49"/>
      <c r="D504" s="53">
        <v>7120</v>
      </c>
      <c r="E504" s="371" t="s">
        <v>1613</v>
      </c>
      <c r="F504" s="371"/>
      <c r="G504" s="371"/>
      <c r="H504" s="372"/>
    </row>
    <row r="505" spans="1:8" ht="14.25" customHeight="1">
      <c r="A505" s="51" t="s">
        <v>282</v>
      </c>
      <c r="B505" s="52">
        <v>2</v>
      </c>
      <c r="C505" s="49"/>
      <c r="D505" s="53">
        <v>7211</v>
      </c>
      <c r="E505" s="371" t="s">
        <v>283</v>
      </c>
      <c r="F505" s="371"/>
      <c r="G505" s="371"/>
      <c r="H505" s="372"/>
    </row>
    <row r="506" spans="1:8" ht="14.25" customHeight="1">
      <c r="A506" s="51" t="s">
        <v>284</v>
      </c>
      <c r="B506" s="52">
        <v>7</v>
      </c>
      <c r="C506" s="49"/>
      <c r="D506" s="53">
        <v>7219</v>
      </c>
      <c r="E506" s="380" t="s">
        <v>285</v>
      </c>
      <c r="F506" s="381"/>
      <c r="G506" s="381"/>
      <c r="H506" s="382"/>
    </row>
    <row r="507" spans="1:8" ht="14.25" customHeight="1">
      <c r="A507" s="51" t="s">
        <v>286</v>
      </c>
      <c r="B507" s="52">
        <v>5</v>
      </c>
      <c r="C507" s="49"/>
      <c r="D507" s="53">
        <v>7220</v>
      </c>
      <c r="E507" s="371" t="s">
        <v>287</v>
      </c>
      <c r="F507" s="371"/>
      <c r="G507" s="371"/>
      <c r="H507" s="372"/>
    </row>
    <row r="508" spans="1:8" ht="14.25" customHeight="1">
      <c r="A508" s="51" t="s">
        <v>288</v>
      </c>
      <c r="B508" s="52">
        <v>14</v>
      </c>
      <c r="C508" s="49"/>
      <c r="D508" s="53">
        <v>7311</v>
      </c>
      <c r="E508" s="371" t="s">
        <v>289</v>
      </c>
      <c r="F508" s="371"/>
      <c r="G508" s="371"/>
      <c r="H508" s="372"/>
    </row>
    <row r="509" spans="1:8" ht="14.25" customHeight="1">
      <c r="A509" s="51" t="s">
        <v>290</v>
      </c>
      <c r="B509" s="52">
        <v>5</v>
      </c>
      <c r="C509" s="49"/>
      <c r="D509" s="53">
        <v>7312</v>
      </c>
      <c r="E509" s="371" t="s">
        <v>291</v>
      </c>
      <c r="F509" s="371"/>
      <c r="G509" s="371"/>
      <c r="H509" s="372"/>
    </row>
    <row r="510" spans="1:8" ht="14.25" customHeight="1">
      <c r="A510" s="51" t="s">
        <v>292</v>
      </c>
      <c r="B510" s="52">
        <v>16</v>
      </c>
      <c r="C510" s="49"/>
      <c r="D510" s="53">
        <v>7320</v>
      </c>
      <c r="E510" s="371" t="s">
        <v>293</v>
      </c>
      <c r="F510" s="371"/>
      <c r="G510" s="371"/>
      <c r="H510" s="372"/>
    </row>
    <row r="511" spans="1:8" ht="14.25" customHeight="1">
      <c r="A511" s="51" t="s">
        <v>294</v>
      </c>
      <c r="B511" s="52">
        <v>8</v>
      </c>
      <c r="C511" s="49"/>
      <c r="D511" s="53">
        <v>7410</v>
      </c>
      <c r="E511" s="371" t="s">
        <v>295</v>
      </c>
      <c r="F511" s="371"/>
      <c r="G511" s="371"/>
      <c r="H511" s="372"/>
    </row>
    <row r="512" spans="1:8" ht="14.25" customHeight="1">
      <c r="A512" s="51" t="s">
        <v>296</v>
      </c>
      <c r="B512" s="52">
        <v>13</v>
      </c>
      <c r="C512" s="49"/>
      <c r="D512" s="53">
        <v>7420</v>
      </c>
      <c r="E512" s="371" t="s">
        <v>1614</v>
      </c>
      <c r="F512" s="371"/>
      <c r="G512" s="371"/>
      <c r="H512" s="372"/>
    </row>
    <row r="513" spans="1:8" ht="14.25" customHeight="1">
      <c r="A513" s="51" t="s">
        <v>297</v>
      </c>
      <c r="B513" s="52">
        <v>6</v>
      </c>
      <c r="C513" s="49"/>
      <c r="D513" s="53">
        <v>7430</v>
      </c>
      <c r="E513" s="371" t="s">
        <v>298</v>
      </c>
      <c r="F513" s="371"/>
      <c r="G513" s="371"/>
      <c r="H513" s="372"/>
    </row>
    <row r="514" spans="1:8" ht="14.25" customHeight="1">
      <c r="A514" s="51" t="s">
        <v>299</v>
      </c>
      <c r="B514" s="52">
        <v>10</v>
      </c>
      <c r="C514" s="49"/>
      <c r="D514" s="53">
        <v>7490</v>
      </c>
      <c r="E514" s="371" t="s">
        <v>1072</v>
      </c>
      <c r="F514" s="371"/>
      <c r="G514" s="371"/>
      <c r="H514" s="372"/>
    </row>
    <row r="515" spans="1:8" ht="14.25" customHeight="1">
      <c r="A515" s="51" t="s">
        <v>1073</v>
      </c>
      <c r="B515" s="52">
        <v>17</v>
      </c>
      <c r="C515" s="49"/>
      <c r="D515" s="53">
        <v>7500</v>
      </c>
      <c r="E515" s="371" t="s">
        <v>1622</v>
      </c>
      <c r="F515" s="371"/>
      <c r="G515" s="371"/>
      <c r="H515" s="372"/>
    </row>
    <row r="516" spans="1:8" ht="14.25" customHeight="1">
      <c r="A516" s="51" t="s">
        <v>1074</v>
      </c>
      <c r="B516" s="52">
        <v>5</v>
      </c>
      <c r="C516" s="49"/>
      <c r="D516" s="53">
        <v>7711</v>
      </c>
      <c r="E516" s="371" t="s">
        <v>1892</v>
      </c>
      <c r="F516" s="371"/>
      <c r="G516" s="371"/>
      <c r="H516" s="372"/>
    </row>
    <row r="517" spans="1:8" ht="14.25" customHeight="1">
      <c r="A517" s="51" t="s">
        <v>1893</v>
      </c>
      <c r="B517" s="52">
        <v>14</v>
      </c>
      <c r="C517" s="49"/>
      <c r="D517" s="53">
        <v>7712</v>
      </c>
      <c r="E517" s="371" t="s">
        <v>1894</v>
      </c>
      <c r="F517" s="371"/>
      <c r="G517" s="371"/>
      <c r="H517" s="372"/>
    </row>
    <row r="518" spans="1:8" ht="14.25" customHeight="1">
      <c r="A518" s="51" t="s">
        <v>1895</v>
      </c>
      <c r="B518" s="52">
        <v>8</v>
      </c>
      <c r="C518" s="49"/>
      <c r="D518" s="53">
        <v>7721</v>
      </c>
      <c r="E518" s="371" t="s">
        <v>1896</v>
      </c>
      <c r="F518" s="371"/>
      <c r="G518" s="371"/>
      <c r="H518" s="372"/>
    </row>
    <row r="519" spans="1:8" ht="14.25" customHeight="1">
      <c r="A519" s="51" t="s">
        <v>1897</v>
      </c>
      <c r="B519" s="52">
        <v>18</v>
      </c>
      <c r="C519" s="49"/>
      <c r="D519" s="53">
        <v>7722</v>
      </c>
      <c r="E519" s="371" t="s">
        <v>1898</v>
      </c>
      <c r="F519" s="371"/>
      <c r="G519" s="371"/>
      <c r="H519" s="372"/>
    </row>
    <row r="520" spans="1:8" ht="14.25" customHeight="1">
      <c r="A520" s="51" t="s">
        <v>1899</v>
      </c>
      <c r="B520" s="52">
        <v>18</v>
      </c>
      <c r="C520" s="49"/>
      <c r="D520" s="53">
        <v>7729</v>
      </c>
      <c r="E520" s="383" t="s">
        <v>1900</v>
      </c>
      <c r="F520" s="383"/>
      <c r="G520" s="383"/>
      <c r="H520" s="384"/>
    </row>
    <row r="521" spans="1:8" ht="14.25" customHeight="1">
      <c r="A521" s="51" t="s">
        <v>1901</v>
      </c>
      <c r="B521" s="52">
        <v>14</v>
      </c>
      <c r="C521" s="49"/>
      <c r="D521" s="53">
        <v>7731</v>
      </c>
      <c r="E521" s="371" t="s">
        <v>1902</v>
      </c>
      <c r="F521" s="371"/>
      <c r="G521" s="371"/>
      <c r="H521" s="372"/>
    </row>
    <row r="522" spans="1:8" ht="14.25" customHeight="1">
      <c r="A522" s="51" t="s">
        <v>1903</v>
      </c>
      <c r="B522" s="52">
        <v>10</v>
      </c>
      <c r="C522" s="49"/>
      <c r="D522" s="53">
        <v>7732</v>
      </c>
      <c r="E522" s="383" t="s">
        <v>1904</v>
      </c>
      <c r="F522" s="383"/>
      <c r="G522" s="383"/>
      <c r="H522" s="384"/>
    </row>
    <row r="523" spans="1:8" ht="14.25" customHeight="1">
      <c r="A523" s="51" t="s">
        <v>1905</v>
      </c>
      <c r="B523" s="52">
        <v>15</v>
      </c>
      <c r="C523" s="49"/>
      <c r="D523" s="53">
        <v>7733</v>
      </c>
      <c r="E523" s="380" t="s">
        <v>1906</v>
      </c>
      <c r="F523" s="381"/>
      <c r="G523" s="381"/>
      <c r="H523" s="382"/>
    </row>
    <row r="524" spans="1:8" ht="14.25" customHeight="1">
      <c r="A524" s="51" t="s">
        <v>1907</v>
      </c>
      <c r="B524" s="52">
        <v>18</v>
      </c>
      <c r="C524" s="49"/>
      <c r="D524" s="53">
        <v>7734</v>
      </c>
      <c r="E524" s="371" t="s">
        <v>1908</v>
      </c>
      <c r="F524" s="371"/>
      <c r="G524" s="371"/>
      <c r="H524" s="372"/>
    </row>
    <row r="525" spans="1:8" ht="14.25" customHeight="1">
      <c r="A525" s="51" t="s">
        <v>1909</v>
      </c>
      <c r="B525" s="52">
        <v>16</v>
      </c>
      <c r="C525" s="49"/>
      <c r="D525" s="53">
        <v>7735</v>
      </c>
      <c r="E525" s="371" t="s">
        <v>1910</v>
      </c>
      <c r="F525" s="371"/>
      <c r="G525" s="371"/>
      <c r="H525" s="372"/>
    </row>
    <row r="526" spans="1:8" ht="14.25" customHeight="1">
      <c r="A526" s="51" t="s">
        <v>1911</v>
      </c>
      <c r="B526" s="52">
        <v>4</v>
      </c>
      <c r="C526" s="49"/>
      <c r="D526" s="53">
        <v>7739</v>
      </c>
      <c r="E526" s="380" t="s">
        <v>1912</v>
      </c>
      <c r="F526" s="381"/>
      <c r="G526" s="381"/>
      <c r="H526" s="382"/>
    </row>
    <row r="527" spans="1:8" ht="27.75" customHeight="1">
      <c r="A527" s="51" t="s">
        <v>1913</v>
      </c>
      <c r="B527" s="52">
        <v>20</v>
      </c>
      <c r="C527" s="49"/>
      <c r="D527" s="53">
        <v>7740</v>
      </c>
      <c r="E527" s="371" t="s">
        <v>1914</v>
      </c>
      <c r="F527" s="371"/>
      <c r="G527" s="371"/>
      <c r="H527" s="372"/>
    </row>
    <row r="528" spans="1:8" ht="14.25" customHeight="1">
      <c r="A528" s="51" t="s">
        <v>1915</v>
      </c>
      <c r="B528" s="52">
        <v>16</v>
      </c>
      <c r="C528" s="49"/>
      <c r="D528" s="53">
        <v>7810</v>
      </c>
      <c r="E528" s="371" t="s">
        <v>1916</v>
      </c>
      <c r="F528" s="371"/>
      <c r="G528" s="371"/>
      <c r="H528" s="372"/>
    </row>
    <row r="529" spans="1:8" ht="14.25" customHeight="1">
      <c r="A529" s="51" t="s">
        <v>1917</v>
      </c>
      <c r="B529" s="52">
        <v>12</v>
      </c>
      <c r="C529" s="49"/>
      <c r="D529" s="53">
        <v>7820</v>
      </c>
      <c r="E529" s="371" t="s">
        <v>1918</v>
      </c>
      <c r="F529" s="371"/>
      <c r="G529" s="371"/>
      <c r="H529" s="372"/>
    </row>
    <row r="530" spans="1:8" ht="14.25" customHeight="1">
      <c r="A530" s="51" t="s">
        <v>1919</v>
      </c>
      <c r="B530" s="52">
        <v>8</v>
      </c>
      <c r="C530" s="49"/>
      <c r="D530" s="53">
        <v>7830</v>
      </c>
      <c r="E530" s="371" t="s">
        <v>1920</v>
      </c>
      <c r="F530" s="371"/>
      <c r="G530" s="371"/>
      <c r="H530" s="372"/>
    </row>
    <row r="531" spans="1:8" ht="14.25" customHeight="1">
      <c r="A531" s="51" t="s">
        <v>1921</v>
      </c>
      <c r="B531" s="52">
        <v>1</v>
      </c>
      <c r="C531" s="49"/>
      <c r="D531" s="53">
        <v>7911</v>
      </c>
      <c r="E531" s="371" t="s">
        <v>1922</v>
      </c>
      <c r="F531" s="371"/>
      <c r="G531" s="371"/>
      <c r="H531" s="372"/>
    </row>
    <row r="532" spans="1:8" ht="14.25" customHeight="1">
      <c r="A532" s="51" t="s">
        <v>1923</v>
      </c>
      <c r="B532" s="52">
        <v>8</v>
      </c>
      <c r="C532" s="49"/>
      <c r="D532" s="53">
        <v>7912</v>
      </c>
      <c r="E532" s="371" t="s">
        <v>1924</v>
      </c>
      <c r="F532" s="371"/>
      <c r="G532" s="371"/>
      <c r="H532" s="372"/>
    </row>
    <row r="533" spans="1:8" ht="14.25" customHeight="1">
      <c r="A533" s="51" t="s">
        <v>1925</v>
      </c>
      <c r="B533" s="52">
        <v>17</v>
      </c>
      <c r="C533" s="49"/>
      <c r="D533" s="53">
        <v>7990</v>
      </c>
      <c r="E533" s="371" t="s">
        <v>1926</v>
      </c>
      <c r="F533" s="371"/>
      <c r="G533" s="371"/>
      <c r="H533" s="372"/>
    </row>
    <row r="534" spans="1:8" ht="14.25" customHeight="1">
      <c r="A534" s="51" t="s">
        <v>1927</v>
      </c>
      <c r="B534" s="52">
        <v>9</v>
      </c>
      <c r="C534" s="49"/>
      <c r="D534" s="53">
        <v>8010</v>
      </c>
      <c r="E534" s="371" t="s">
        <v>1928</v>
      </c>
      <c r="F534" s="371"/>
      <c r="G534" s="371"/>
      <c r="H534" s="372"/>
    </row>
    <row r="535" spans="1:8" ht="14.25" customHeight="1">
      <c r="A535" s="51" t="s">
        <v>1929</v>
      </c>
      <c r="B535" s="52">
        <v>17</v>
      </c>
      <c r="C535" s="49"/>
      <c r="D535" s="53">
        <v>8020</v>
      </c>
      <c r="E535" s="371" t="s">
        <v>1930</v>
      </c>
      <c r="F535" s="371"/>
      <c r="G535" s="371"/>
      <c r="H535" s="372"/>
    </row>
    <row r="536" spans="1:8" ht="14.25" customHeight="1">
      <c r="A536" s="51" t="s">
        <v>1931</v>
      </c>
      <c r="B536" s="52">
        <v>12</v>
      </c>
      <c r="C536" s="49"/>
      <c r="D536" s="53">
        <v>8030</v>
      </c>
      <c r="E536" s="371" t="s">
        <v>1932</v>
      </c>
      <c r="F536" s="371"/>
      <c r="G536" s="371"/>
      <c r="H536" s="372"/>
    </row>
    <row r="537" spans="1:8" ht="14.25" customHeight="1">
      <c r="A537" s="51" t="s">
        <v>1933</v>
      </c>
      <c r="B537" s="52">
        <v>18</v>
      </c>
      <c r="C537" s="49"/>
      <c r="D537" s="53">
        <v>8110</v>
      </c>
      <c r="E537" s="371" t="s">
        <v>1934</v>
      </c>
      <c r="F537" s="371"/>
      <c r="G537" s="371"/>
      <c r="H537" s="372"/>
    </row>
    <row r="538" spans="1:8" ht="14.25" customHeight="1">
      <c r="A538" s="51" t="s">
        <v>1935</v>
      </c>
      <c r="B538" s="52">
        <v>13</v>
      </c>
      <c r="C538" s="49"/>
      <c r="D538" s="53">
        <v>8121</v>
      </c>
      <c r="E538" s="371" t="s">
        <v>1936</v>
      </c>
      <c r="F538" s="371"/>
      <c r="G538" s="371"/>
      <c r="H538" s="372"/>
    </row>
    <row r="539" spans="1:8" ht="14.25" customHeight="1">
      <c r="A539" s="51" t="s">
        <v>1937</v>
      </c>
      <c r="B539" s="52">
        <v>14</v>
      </c>
      <c r="C539" s="49"/>
      <c r="D539" s="53">
        <v>8122</v>
      </c>
      <c r="E539" s="371" t="s">
        <v>1938</v>
      </c>
      <c r="F539" s="371"/>
      <c r="G539" s="371"/>
      <c r="H539" s="372"/>
    </row>
    <row r="540" spans="1:8" ht="14.25" customHeight="1">
      <c r="A540" s="51" t="s">
        <v>1939</v>
      </c>
      <c r="B540" s="52">
        <v>16</v>
      </c>
      <c r="C540" s="49"/>
      <c r="D540" s="53">
        <v>8129</v>
      </c>
      <c r="E540" s="371" t="s">
        <v>1940</v>
      </c>
      <c r="F540" s="371"/>
      <c r="G540" s="371"/>
      <c r="H540" s="372"/>
    </row>
    <row r="541" spans="1:8" ht="14.25" customHeight="1">
      <c r="A541" s="51" t="s">
        <v>1941</v>
      </c>
      <c r="B541" s="52">
        <v>2</v>
      </c>
      <c r="C541" s="49"/>
      <c r="D541" s="53">
        <v>8130</v>
      </c>
      <c r="E541" s="371" t="s">
        <v>1942</v>
      </c>
      <c r="F541" s="371"/>
      <c r="G541" s="371"/>
      <c r="H541" s="372"/>
    </row>
    <row r="542" spans="1:8" ht="14.25" customHeight="1">
      <c r="A542" s="51" t="s">
        <v>1943</v>
      </c>
      <c r="B542" s="52">
        <v>13</v>
      </c>
      <c r="C542" s="49"/>
      <c r="D542" s="53">
        <v>8211</v>
      </c>
      <c r="E542" s="371" t="s">
        <v>1944</v>
      </c>
      <c r="F542" s="371"/>
      <c r="G542" s="371"/>
      <c r="H542" s="372"/>
    </row>
    <row r="543" spans="1:8" ht="14.25" customHeight="1">
      <c r="A543" s="51" t="s">
        <v>1945</v>
      </c>
      <c r="B543" s="52">
        <v>17</v>
      </c>
      <c r="C543" s="49"/>
      <c r="D543" s="53">
        <v>8219</v>
      </c>
      <c r="E543" s="380" t="s">
        <v>1946</v>
      </c>
      <c r="F543" s="381"/>
      <c r="G543" s="381"/>
      <c r="H543" s="382"/>
    </row>
    <row r="544" spans="1:8" ht="14.25" customHeight="1">
      <c r="A544" s="51" t="s">
        <v>1947</v>
      </c>
      <c r="B544" s="52">
        <v>2</v>
      </c>
      <c r="C544" s="49"/>
      <c r="D544" s="53">
        <v>8220</v>
      </c>
      <c r="E544" s="371" t="s">
        <v>1616</v>
      </c>
      <c r="F544" s="371"/>
      <c r="G544" s="371"/>
      <c r="H544" s="372"/>
    </row>
    <row r="545" spans="1:8" ht="14.25" customHeight="1">
      <c r="A545" s="51" t="s">
        <v>1948</v>
      </c>
      <c r="B545" s="52">
        <v>21</v>
      </c>
      <c r="C545" s="49"/>
      <c r="D545" s="53">
        <v>8230</v>
      </c>
      <c r="E545" s="371" t="s">
        <v>1949</v>
      </c>
      <c r="F545" s="371"/>
      <c r="G545" s="371"/>
      <c r="H545" s="372"/>
    </row>
    <row r="546" spans="1:8" ht="14.25" customHeight="1">
      <c r="A546" s="51" t="s">
        <v>1950</v>
      </c>
      <c r="B546" s="52">
        <v>17</v>
      </c>
      <c r="C546" s="49"/>
      <c r="D546" s="53">
        <v>8291</v>
      </c>
      <c r="E546" s="371" t="s">
        <v>1951</v>
      </c>
      <c r="F546" s="371"/>
      <c r="G546" s="371"/>
      <c r="H546" s="372"/>
    </row>
    <row r="547" spans="1:8" ht="14.25" customHeight="1">
      <c r="A547" s="51" t="s">
        <v>1952</v>
      </c>
      <c r="B547" s="52">
        <v>1</v>
      </c>
      <c r="C547" s="49"/>
      <c r="D547" s="53">
        <v>8292</v>
      </c>
      <c r="E547" s="371" t="s">
        <v>1615</v>
      </c>
      <c r="F547" s="371"/>
      <c r="G547" s="371"/>
      <c r="H547" s="372"/>
    </row>
    <row r="548" spans="1:8" ht="14.25" customHeight="1">
      <c r="A548" s="51" t="s">
        <v>1953</v>
      </c>
      <c r="B548" s="52">
        <v>19</v>
      </c>
      <c r="C548" s="49"/>
      <c r="D548" s="53">
        <v>8299</v>
      </c>
      <c r="E548" s="371" t="s">
        <v>1954</v>
      </c>
      <c r="F548" s="371"/>
      <c r="G548" s="371"/>
      <c r="H548" s="372"/>
    </row>
    <row r="549" spans="1:8" ht="14.25" customHeight="1">
      <c r="A549" s="51" t="s">
        <v>1955</v>
      </c>
      <c r="B549" s="52">
        <v>10</v>
      </c>
      <c r="C549" s="49"/>
      <c r="D549" s="53">
        <v>8411</v>
      </c>
      <c r="E549" s="371" t="s">
        <v>1956</v>
      </c>
      <c r="F549" s="371"/>
      <c r="G549" s="371"/>
      <c r="H549" s="372"/>
    </row>
    <row r="550" spans="1:8" ht="27.75" customHeight="1">
      <c r="A550" s="51" t="s">
        <v>1957</v>
      </c>
      <c r="B550" s="52">
        <v>13</v>
      </c>
      <c r="C550" s="49"/>
      <c r="D550" s="53">
        <v>8412</v>
      </c>
      <c r="E550" s="377" t="s">
        <v>1958</v>
      </c>
      <c r="F550" s="378"/>
      <c r="G550" s="378"/>
      <c r="H550" s="379"/>
    </row>
    <row r="551" spans="1:8" ht="14.25" customHeight="1">
      <c r="A551" s="51" t="s">
        <v>1959</v>
      </c>
      <c r="B551" s="52">
        <v>2</v>
      </c>
      <c r="C551" s="49"/>
      <c r="D551" s="53">
        <v>8413</v>
      </c>
      <c r="E551" s="371" t="s">
        <v>1960</v>
      </c>
      <c r="F551" s="371"/>
      <c r="G551" s="371"/>
      <c r="H551" s="372"/>
    </row>
    <row r="552" spans="1:8" ht="14.25" customHeight="1">
      <c r="A552" s="51" t="s">
        <v>1961</v>
      </c>
      <c r="B552" s="52">
        <v>2</v>
      </c>
      <c r="C552" s="49"/>
      <c r="D552" s="53">
        <v>8421</v>
      </c>
      <c r="E552" s="371" t="s">
        <v>1617</v>
      </c>
      <c r="F552" s="371"/>
      <c r="G552" s="371"/>
      <c r="H552" s="372"/>
    </row>
    <row r="553" spans="1:8" ht="14.25" customHeight="1">
      <c r="A553" s="51" t="s">
        <v>1962</v>
      </c>
      <c r="B553" s="52">
        <v>17</v>
      </c>
      <c r="C553" s="49"/>
      <c r="D553" s="53">
        <v>8422</v>
      </c>
      <c r="E553" s="371" t="s">
        <v>1618</v>
      </c>
      <c r="F553" s="371"/>
      <c r="G553" s="371"/>
      <c r="H553" s="372"/>
    </row>
    <row r="554" spans="1:8" ht="14.25" customHeight="1">
      <c r="A554" s="51" t="s">
        <v>1963</v>
      </c>
      <c r="B554" s="52">
        <v>7</v>
      </c>
      <c r="C554" s="49"/>
      <c r="D554" s="53">
        <v>8423</v>
      </c>
      <c r="E554" s="371" t="s">
        <v>1619</v>
      </c>
      <c r="F554" s="371"/>
      <c r="G554" s="371"/>
      <c r="H554" s="372"/>
    </row>
    <row r="555" spans="1:8" ht="14.25" customHeight="1">
      <c r="A555" s="51" t="s">
        <v>1964</v>
      </c>
      <c r="B555" s="52">
        <v>4</v>
      </c>
      <c r="C555" s="49"/>
      <c r="D555" s="53">
        <v>8424</v>
      </c>
      <c r="E555" s="371" t="s">
        <v>1965</v>
      </c>
      <c r="F555" s="371"/>
      <c r="G555" s="371"/>
      <c r="H555" s="372"/>
    </row>
    <row r="556" spans="1:8" ht="14.25" customHeight="1">
      <c r="A556" s="51" t="s">
        <v>1966</v>
      </c>
      <c r="B556" s="52">
        <v>18</v>
      </c>
      <c r="C556" s="49"/>
      <c r="D556" s="53">
        <v>8425</v>
      </c>
      <c r="E556" s="371" t="s">
        <v>1967</v>
      </c>
      <c r="F556" s="371"/>
      <c r="G556" s="371"/>
      <c r="H556" s="372"/>
    </row>
    <row r="557" spans="1:8" ht="14.25" customHeight="1">
      <c r="A557" s="51" t="s">
        <v>1968</v>
      </c>
      <c r="B557" s="52">
        <v>1</v>
      </c>
      <c r="C557" s="49"/>
      <c r="D557" s="53">
        <v>8430</v>
      </c>
      <c r="E557" s="371" t="s">
        <v>1969</v>
      </c>
      <c r="F557" s="371"/>
      <c r="G557" s="371"/>
      <c r="H557" s="372"/>
    </row>
    <row r="558" spans="1:8" ht="14.25" customHeight="1">
      <c r="A558" s="51" t="s">
        <v>1970</v>
      </c>
      <c r="B558" s="52">
        <v>19</v>
      </c>
      <c r="C558" s="49"/>
      <c r="D558" s="53">
        <v>8510</v>
      </c>
      <c r="E558" s="371" t="s">
        <v>1620</v>
      </c>
      <c r="F558" s="371"/>
      <c r="G558" s="371"/>
      <c r="H558" s="372"/>
    </row>
    <row r="559" spans="1:8" ht="14.25" customHeight="1">
      <c r="A559" s="54" t="s">
        <v>1971</v>
      </c>
      <c r="B559" s="55">
        <v>16</v>
      </c>
      <c r="C559" s="49"/>
      <c r="D559" s="53">
        <v>8520</v>
      </c>
      <c r="E559" s="371" t="s">
        <v>1621</v>
      </c>
      <c r="F559" s="371"/>
      <c r="G559" s="371"/>
      <c r="H559" s="372"/>
    </row>
    <row r="560" spans="1:8" ht="14.25" customHeight="1">
      <c r="A560" s="49"/>
      <c r="B560" s="49"/>
      <c r="C560" s="49"/>
      <c r="D560" s="53">
        <v>8531</v>
      </c>
      <c r="E560" s="371" t="s">
        <v>1972</v>
      </c>
      <c r="F560" s="371"/>
      <c r="G560" s="371"/>
      <c r="H560" s="372"/>
    </row>
    <row r="561" spans="1:8" ht="14.25" customHeight="1">
      <c r="A561" s="49"/>
      <c r="B561" s="49"/>
      <c r="C561" s="49"/>
      <c r="D561" s="53">
        <v>8532</v>
      </c>
      <c r="E561" s="371" t="s">
        <v>1973</v>
      </c>
      <c r="F561" s="371"/>
      <c r="G561" s="371"/>
      <c r="H561" s="372"/>
    </row>
    <row r="562" spans="1:8" ht="14.25" customHeight="1">
      <c r="A562" s="49"/>
      <c r="B562" s="49"/>
      <c r="C562" s="49"/>
      <c r="D562" s="53">
        <v>8541</v>
      </c>
      <c r="E562" s="371" t="s">
        <v>1974</v>
      </c>
      <c r="F562" s="371"/>
      <c r="G562" s="371"/>
      <c r="H562" s="372"/>
    </row>
    <row r="563" spans="1:8" ht="14.25" customHeight="1">
      <c r="A563" s="49"/>
      <c r="B563" s="49"/>
      <c r="C563" s="49"/>
      <c r="D563" s="53">
        <v>8542</v>
      </c>
      <c r="E563" s="371" t="s">
        <v>1975</v>
      </c>
      <c r="F563" s="371"/>
      <c r="G563" s="371"/>
      <c r="H563" s="372"/>
    </row>
    <row r="564" spans="1:8" ht="14.25" customHeight="1">
      <c r="A564" s="49"/>
      <c r="B564" s="49"/>
      <c r="C564" s="49"/>
      <c r="D564" s="53">
        <v>8551</v>
      </c>
      <c r="E564" s="371" t="s">
        <v>1976</v>
      </c>
      <c r="F564" s="371"/>
      <c r="G564" s="371"/>
      <c r="H564" s="372"/>
    </row>
    <row r="565" spans="1:8" ht="14.25" customHeight="1">
      <c r="A565" s="49"/>
      <c r="B565" s="49"/>
      <c r="C565" s="49"/>
      <c r="D565" s="53">
        <v>8552</v>
      </c>
      <c r="E565" s="371" t="s">
        <v>1977</v>
      </c>
      <c r="F565" s="371"/>
      <c r="G565" s="371"/>
      <c r="H565" s="372"/>
    </row>
    <row r="566" spans="1:8" ht="14.25" customHeight="1">
      <c r="A566" s="49"/>
      <c r="B566" s="49"/>
      <c r="C566" s="49"/>
      <c r="D566" s="53">
        <v>8553</v>
      </c>
      <c r="E566" s="371" t="s">
        <v>1978</v>
      </c>
      <c r="F566" s="371"/>
      <c r="G566" s="371"/>
      <c r="H566" s="372"/>
    </row>
    <row r="567" spans="1:8" ht="14.25" customHeight="1">
      <c r="A567" s="49"/>
      <c r="B567" s="49"/>
      <c r="C567" s="49"/>
      <c r="D567" s="53">
        <v>8559</v>
      </c>
      <c r="E567" s="371" t="s">
        <v>1979</v>
      </c>
      <c r="F567" s="371"/>
      <c r="G567" s="371"/>
      <c r="H567" s="372"/>
    </row>
    <row r="568" spans="1:8" ht="14.25" customHeight="1">
      <c r="A568" s="49"/>
      <c r="B568" s="49"/>
      <c r="C568" s="49"/>
      <c r="D568" s="53">
        <v>8560</v>
      </c>
      <c r="E568" s="371" t="s">
        <v>1980</v>
      </c>
      <c r="F568" s="371"/>
      <c r="G568" s="371"/>
      <c r="H568" s="372"/>
    </row>
    <row r="569" spans="1:8" ht="14.25" customHeight="1">
      <c r="A569" s="49"/>
      <c r="B569" s="49"/>
      <c r="C569" s="49"/>
      <c r="D569" s="53">
        <v>8610</v>
      </c>
      <c r="E569" s="371" t="s">
        <v>1981</v>
      </c>
      <c r="F569" s="371"/>
      <c r="G569" s="371"/>
      <c r="H569" s="372"/>
    </row>
    <row r="570" spans="1:8" ht="14.25" customHeight="1">
      <c r="A570" s="49"/>
      <c r="B570" s="49"/>
      <c r="C570" s="49"/>
      <c r="D570" s="53">
        <v>8621</v>
      </c>
      <c r="E570" s="371" t="s">
        <v>1982</v>
      </c>
      <c r="F570" s="371"/>
      <c r="G570" s="371"/>
      <c r="H570" s="372"/>
    </row>
    <row r="571" spans="1:8" ht="14.25" customHeight="1">
      <c r="A571" s="49"/>
      <c r="B571" s="49"/>
      <c r="C571" s="49"/>
      <c r="D571" s="53">
        <v>8622</v>
      </c>
      <c r="E571" s="371" t="s">
        <v>1983</v>
      </c>
      <c r="F571" s="371"/>
      <c r="G571" s="371"/>
      <c r="H571" s="372"/>
    </row>
    <row r="572" spans="1:8" ht="14.25" customHeight="1">
      <c r="A572" s="49"/>
      <c r="B572" s="49"/>
      <c r="C572" s="49"/>
      <c r="D572" s="53">
        <v>8623</v>
      </c>
      <c r="E572" s="371" t="s">
        <v>1984</v>
      </c>
      <c r="F572" s="371"/>
      <c r="G572" s="371"/>
      <c r="H572" s="372"/>
    </row>
    <row r="573" spans="1:8" ht="14.25" customHeight="1">
      <c r="A573" s="49"/>
      <c r="B573" s="49"/>
      <c r="C573" s="49"/>
      <c r="D573" s="53">
        <v>8690</v>
      </c>
      <c r="E573" s="371" t="s">
        <v>123</v>
      </c>
      <c r="F573" s="371"/>
      <c r="G573" s="371"/>
      <c r="H573" s="372"/>
    </row>
    <row r="574" spans="1:8" ht="14.25" customHeight="1">
      <c r="A574" s="49"/>
      <c r="B574" s="49"/>
      <c r="C574" s="49"/>
      <c r="D574" s="53">
        <v>8710</v>
      </c>
      <c r="E574" s="371" t="s">
        <v>124</v>
      </c>
      <c r="F574" s="371"/>
      <c r="G574" s="371"/>
      <c r="H574" s="372"/>
    </row>
    <row r="575" spans="1:8" ht="24.75" customHeight="1">
      <c r="A575" s="49"/>
      <c r="B575" s="49"/>
      <c r="C575" s="49"/>
      <c r="D575" s="53">
        <v>8720</v>
      </c>
      <c r="E575" s="371" t="s">
        <v>125</v>
      </c>
      <c r="F575" s="371"/>
      <c r="G575" s="371"/>
      <c r="H575" s="372"/>
    </row>
    <row r="576" spans="1:8" ht="14.25" customHeight="1">
      <c r="A576" s="49"/>
      <c r="B576" s="49"/>
      <c r="C576" s="49"/>
      <c r="D576" s="53">
        <v>8730</v>
      </c>
      <c r="E576" s="371" t="s">
        <v>126</v>
      </c>
      <c r="F576" s="371"/>
      <c r="G576" s="371"/>
      <c r="H576" s="372"/>
    </row>
    <row r="577" spans="1:8" ht="14.25" customHeight="1">
      <c r="A577" s="49"/>
      <c r="B577" s="49"/>
      <c r="C577" s="49"/>
      <c r="D577" s="53">
        <v>8790</v>
      </c>
      <c r="E577" s="371" t="s">
        <v>127</v>
      </c>
      <c r="F577" s="371"/>
      <c r="G577" s="371"/>
      <c r="H577" s="372"/>
    </row>
    <row r="578" spans="1:8" ht="14.25" customHeight="1">
      <c r="A578" s="49"/>
      <c r="B578" s="49"/>
      <c r="C578" s="49"/>
      <c r="D578" s="53">
        <v>8810</v>
      </c>
      <c r="E578" s="371" t="s">
        <v>128</v>
      </c>
      <c r="F578" s="371"/>
      <c r="G578" s="371"/>
      <c r="H578" s="372"/>
    </row>
    <row r="579" spans="1:8" ht="14.25" customHeight="1">
      <c r="A579" s="49"/>
      <c r="B579" s="49"/>
      <c r="C579" s="49"/>
      <c r="D579" s="53">
        <v>8891</v>
      </c>
      <c r="E579" s="371" t="s">
        <v>129</v>
      </c>
      <c r="F579" s="371"/>
      <c r="G579" s="371"/>
      <c r="H579" s="372"/>
    </row>
    <row r="580" spans="1:8" ht="14.25" customHeight="1">
      <c r="A580" s="49"/>
      <c r="B580" s="49"/>
      <c r="C580" s="49"/>
      <c r="D580" s="53">
        <v>8899</v>
      </c>
      <c r="E580" s="371" t="s">
        <v>130</v>
      </c>
      <c r="F580" s="371"/>
      <c r="G580" s="371"/>
      <c r="H580" s="372"/>
    </row>
    <row r="581" spans="1:8" ht="14.25" customHeight="1">
      <c r="A581" s="49"/>
      <c r="B581" s="49"/>
      <c r="C581" s="49"/>
      <c r="D581" s="53">
        <v>9001</v>
      </c>
      <c r="E581" s="371" t="s">
        <v>131</v>
      </c>
      <c r="F581" s="371"/>
      <c r="G581" s="371"/>
      <c r="H581" s="372"/>
    </row>
    <row r="582" spans="1:8" ht="14.25" customHeight="1">
      <c r="A582" s="49"/>
      <c r="B582" s="49"/>
      <c r="C582" s="49"/>
      <c r="D582" s="53">
        <v>9002</v>
      </c>
      <c r="E582" s="371" t="s">
        <v>132</v>
      </c>
      <c r="F582" s="371"/>
      <c r="G582" s="371"/>
      <c r="H582" s="372"/>
    </row>
    <row r="583" spans="1:8" ht="14.25" customHeight="1">
      <c r="A583" s="49"/>
      <c r="B583" s="49"/>
      <c r="C583" s="49"/>
      <c r="D583" s="53">
        <v>9003</v>
      </c>
      <c r="E583" s="371" t="s">
        <v>1229</v>
      </c>
      <c r="F583" s="371"/>
      <c r="G583" s="371"/>
      <c r="H583" s="372"/>
    </row>
    <row r="584" spans="1:8" ht="14.25" customHeight="1">
      <c r="A584" s="49"/>
      <c r="B584" s="49"/>
      <c r="C584" s="49"/>
      <c r="D584" s="53">
        <v>9004</v>
      </c>
      <c r="E584" s="371" t="s">
        <v>1230</v>
      </c>
      <c r="F584" s="371"/>
      <c r="G584" s="371"/>
      <c r="H584" s="372"/>
    </row>
    <row r="585" spans="1:8" ht="14.25" customHeight="1">
      <c r="A585" s="49"/>
      <c r="B585" s="49"/>
      <c r="C585" s="49"/>
      <c r="D585" s="53">
        <v>9101</v>
      </c>
      <c r="E585" s="371" t="s">
        <v>1231</v>
      </c>
      <c r="F585" s="371"/>
      <c r="G585" s="371"/>
      <c r="H585" s="372"/>
    </row>
    <row r="586" spans="1:8" ht="14.25" customHeight="1">
      <c r="A586" s="49"/>
      <c r="B586" s="49"/>
      <c r="C586" s="49"/>
      <c r="D586" s="53">
        <v>9102</v>
      </c>
      <c r="E586" s="371" t="s">
        <v>1232</v>
      </c>
      <c r="F586" s="371"/>
      <c r="G586" s="371"/>
      <c r="H586" s="372"/>
    </row>
    <row r="587" spans="1:8" ht="14.25" customHeight="1">
      <c r="A587" s="49"/>
      <c r="B587" s="49"/>
      <c r="C587" s="49"/>
      <c r="D587" s="53">
        <v>9103</v>
      </c>
      <c r="E587" s="371" t="s">
        <v>1233</v>
      </c>
      <c r="F587" s="371"/>
      <c r="G587" s="371"/>
      <c r="H587" s="372"/>
    </row>
    <row r="588" spans="1:8" ht="14.25" customHeight="1">
      <c r="A588" s="49"/>
      <c r="B588" s="49"/>
      <c r="C588" s="49"/>
      <c r="D588" s="53">
        <v>9104</v>
      </c>
      <c r="E588" s="371" t="s">
        <v>1234</v>
      </c>
      <c r="F588" s="371"/>
      <c r="G588" s="371"/>
      <c r="H588" s="372"/>
    </row>
    <row r="589" spans="1:8" ht="14.25" customHeight="1">
      <c r="A589" s="49"/>
      <c r="B589" s="49"/>
      <c r="C589" s="49"/>
      <c r="D589" s="53">
        <v>9200</v>
      </c>
      <c r="E589" s="371" t="s">
        <v>1235</v>
      </c>
      <c r="F589" s="371"/>
      <c r="G589" s="371"/>
      <c r="H589" s="372"/>
    </row>
    <row r="590" spans="1:8" ht="14.25" customHeight="1">
      <c r="A590" s="49"/>
      <c r="B590" s="49"/>
      <c r="C590" s="49"/>
      <c r="D590" s="53">
        <v>9311</v>
      </c>
      <c r="E590" s="371" t="s">
        <v>1236</v>
      </c>
      <c r="F590" s="371"/>
      <c r="G590" s="371"/>
      <c r="H590" s="372"/>
    </row>
    <row r="591" spans="1:8" ht="14.25" customHeight="1">
      <c r="A591" s="49"/>
      <c r="B591" s="49"/>
      <c r="C591" s="49"/>
      <c r="D591" s="53">
        <v>9312</v>
      </c>
      <c r="E591" s="371" t="s">
        <v>1237</v>
      </c>
      <c r="F591" s="371"/>
      <c r="G591" s="371"/>
      <c r="H591" s="372"/>
    </row>
    <row r="592" spans="1:8" ht="14.25" customHeight="1">
      <c r="A592" s="49"/>
      <c r="B592" s="49"/>
      <c r="C592" s="49"/>
      <c r="D592" s="53">
        <v>9313</v>
      </c>
      <c r="E592" s="371" t="s">
        <v>1238</v>
      </c>
      <c r="F592" s="371"/>
      <c r="G592" s="371"/>
      <c r="H592" s="372"/>
    </row>
    <row r="593" spans="1:8" ht="14.25" customHeight="1">
      <c r="A593" s="49"/>
      <c r="B593" s="49"/>
      <c r="C593" s="49"/>
      <c r="D593" s="53">
        <v>9319</v>
      </c>
      <c r="E593" s="371" t="s">
        <v>1239</v>
      </c>
      <c r="F593" s="371"/>
      <c r="G593" s="371"/>
      <c r="H593" s="372"/>
    </row>
    <row r="594" spans="1:8" ht="14.25" customHeight="1">
      <c r="A594" s="49"/>
      <c r="B594" s="49"/>
      <c r="C594" s="49"/>
      <c r="D594" s="53">
        <v>9321</v>
      </c>
      <c r="E594" s="371" t="s">
        <v>1240</v>
      </c>
      <c r="F594" s="371"/>
      <c r="G594" s="371"/>
      <c r="H594" s="372"/>
    </row>
    <row r="595" spans="1:8" ht="14.25" customHeight="1">
      <c r="A595" s="49"/>
      <c r="B595" s="49"/>
      <c r="C595" s="49"/>
      <c r="D595" s="53">
        <v>9329</v>
      </c>
      <c r="E595" s="371" t="s">
        <v>1241</v>
      </c>
      <c r="F595" s="371"/>
      <c r="G595" s="371"/>
      <c r="H595" s="372"/>
    </row>
    <row r="596" spans="1:8" ht="14.25" customHeight="1">
      <c r="A596" s="49"/>
      <c r="B596" s="49"/>
      <c r="C596" s="49"/>
      <c r="D596" s="53">
        <v>9411</v>
      </c>
      <c r="E596" s="371" t="s">
        <v>1242</v>
      </c>
      <c r="F596" s="371"/>
      <c r="G596" s="371"/>
      <c r="H596" s="372"/>
    </row>
    <row r="597" spans="1:8" ht="14.25" customHeight="1">
      <c r="A597" s="49"/>
      <c r="B597" s="49"/>
      <c r="C597" s="49"/>
      <c r="D597" s="53">
        <v>9412</v>
      </c>
      <c r="E597" s="371" t="s">
        <v>1243</v>
      </c>
      <c r="F597" s="371"/>
      <c r="G597" s="371"/>
      <c r="H597" s="372"/>
    </row>
    <row r="598" spans="1:8" ht="14.25" customHeight="1">
      <c r="A598" s="49"/>
      <c r="B598" s="49"/>
      <c r="C598" s="49"/>
      <c r="D598" s="53">
        <v>9420</v>
      </c>
      <c r="E598" s="371" t="s">
        <v>1244</v>
      </c>
      <c r="F598" s="371"/>
      <c r="G598" s="371"/>
      <c r="H598" s="372"/>
    </row>
    <row r="599" spans="1:8" ht="14.25" customHeight="1">
      <c r="A599" s="49"/>
      <c r="B599" s="49"/>
      <c r="C599" s="49"/>
      <c r="D599" s="53">
        <v>9491</v>
      </c>
      <c r="E599" s="371" t="s">
        <v>1245</v>
      </c>
      <c r="F599" s="371"/>
      <c r="G599" s="371"/>
      <c r="H599" s="372"/>
    </row>
    <row r="600" spans="1:8" ht="14.25" customHeight="1">
      <c r="A600" s="49"/>
      <c r="B600" s="49"/>
      <c r="C600" s="49"/>
      <c r="D600" s="53">
        <v>9492</v>
      </c>
      <c r="E600" s="371" t="s">
        <v>1246</v>
      </c>
      <c r="F600" s="371"/>
      <c r="G600" s="371"/>
      <c r="H600" s="372"/>
    </row>
    <row r="601" spans="1:8" ht="14.25" customHeight="1">
      <c r="A601" s="49"/>
      <c r="B601" s="49"/>
      <c r="C601" s="49"/>
      <c r="D601" s="53">
        <v>9499</v>
      </c>
      <c r="E601" s="371" t="s">
        <v>1247</v>
      </c>
      <c r="F601" s="371"/>
      <c r="G601" s="371"/>
      <c r="H601" s="372"/>
    </row>
    <row r="602" spans="1:8" ht="14.25" customHeight="1">
      <c r="A602" s="49"/>
      <c r="B602" s="49"/>
      <c r="C602" s="49"/>
      <c r="D602" s="53">
        <v>9511</v>
      </c>
      <c r="E602" s="371" t="s">
        <v>1248</v>
      </c>
      <c r="F602" s="371"/>
      <c r="G602" s="371"/>
      <c r="H602" s="372"/>
    </row>
    <row r="603" spans="1:8" ht="14.25" customHeight="1">
      <c r="A603" s="49"/>
      <c r="B603" s="49"/>
      <c r="C603" s="49"/>
      <c r="D603" s="53">
        <v>9512</v>
      </c>
      <c r="E603" s="371" t="s">
        <v>1249</v>
      </c>
      <c r="F603" s="371"/>
      <c r="G603" s="371"/>
      <c r="H603" s="372"/>
    </row>
    <row r="604" spans="1:8" ht="14.25" customHeight="1">
      <c r="A604" s="49"/>
      <c r="B604" s="49"/>
      <c r="C604" s="49"/>
      <c r="D604" s="53">
        <v>9521</v>
      </c>
      <c r="E604" s="371" t="s">
        <v>1250</v>
      </c>
      <c r="F604" s="371"/>
      <c r="G604" s="371"/>
      <c r="H604" s="372"/>
    </row>
    <row r="605" spans="1:8" ht="14.25" customHeight="1">
      <c r="A605" s="49"/>
      <c r="B605" s="49"/>
      <c r="C605" s="49"/>
      <c r="D605" s="53">
        <v>9522</v>
      </c>
      <c r="E605" s="371" t="s">
        <v>1251</v>
      </c>
      <c r="F605" s="371"/>
      <c r="G605" s="371"/>
      <c r="H605" s="372"/>
    </row>
    <row r="606" spans="1:8" ht="14.25" customHeight="1">
      <c r="A606" s="49"/>
      <c r="B606" s="49"/>
      <c r="C606" s="49"/>
      <c r="D606" s="53">
        <v>9523</v>
      </c>
      <c r="E606" s="371" t="s">
        <v>1252</v>
      </c>
      <c r="F606" s="371"/>
      <c r="G606" s="371"/>
      <c r="H606" s="372"/>
    </row>
    <row r="607" spans="1:8" ht="14.25" customHeight="1">
      <c r="A607" s="49"/>
      <c r="B607" s="49"/>
      <c r="C607" s="49"/>
      <c r="D607" s="53">
        <v>9524</v>
      </c>
      <c r="E607" s="371" t="s">
        <v>1253</v>
      </c>
      <c r="F607" s="371"/>
      <c r="G607" s="371"/>
      <c r="H607" s="372"/>
    </row>
    <row r="608" spans="1:8" ht="14.25" customHeight="1">
      <c r="A608" s="49"/>
      <c r="B608" s="49"/>
      <c r="C608" s="49"/>
      <c r="D608" s="53">
        <v>9525</v>
      </c>
      <c r="E608" s="371" t="s">
        <v>1600</v>
      </c>
      <c r="F608" s="371"/>
      <c r="G608" s="371"/>
      <c r="H608" s="372"/>
    </row>
    <row r="609" spans="1:8" ht="14.25" customHeight="1">
      <c r="A609" s="49"/>
      <c r="B609" s="49"/>
      <c r="C609" s="49"/>
      <c r="D609" s="53">
        <v>9529</v>
      </c>
      <c r="E609" s="371" t="s">
        <v>1254</v>
      </c>
      <c r="F609" s="371"/>
      <c r="G609" s="371"/>
      <c r="H609" s="372"/>
    </row>
    <row r="610" spans="1:8" ht="14.25" customHeight="1">
      <c r="A610" s="49"/>
      <c r="B610" s="49"/>
      <c r="C610" s="49"/>
      <c r="D610" s="53">
        <v>9601</v>
      </c>
      <c r="E610" s="371" t="s">
        <v>1255</v>
      </c>
      <c r="F610" s="371"/>
      <c r="G610" s="371"/>
      <c r="H610" s="372"/>
    </row>
    <row r="611" spans="1:8" ht="14.25" customHeight="1">
      <c r="A611" s="49"/>
      <c r="B611" s="49"/>
      <c r="C611" s="49"/>
      <c r="D611" s="53">
        <v>9602</v>
      </c>
      <c r="E611" s="371" t="s">
        <v>300</v>
      </c>
      <c r="F611" s="371"/>
      <c r="G611" s="371"/>
      <c r="H611" s="372"/>
    </row>
    <row r="612" spans="1:8" ht="14.25" customHeight="1">
      <c r="A612" s="49"/>
      <c r="B612" s="49"/>
      <c r="C612" s="49"/>
      <c r="D612" s="53">
        <v>9603</v>
      </c>
      <c r="E612" s="371" t="s">
        <v>301</v>
      </c>
      <c r="F612" s="371"/>
      <c r="G612" s="371"/>
      <c r="H612" s="372"/>
    </row>
    <row r="613" spans="1:8" ht="14.25" customHeight="1">
      <c r="A613" s="49"/>
      <c r="B613" s="49"/>
      <c r="C613" s="49"/>
      <c r="D613" s="53">
        <v>9604</v>
      </c>
      <c r="E613" s="371" t="s">
        <v>1256</v>
      </c>
      <c r="F613" s="371"/>
      <c r="G613" s="371"/>
      <c r="H613" s="372"/>
    </row>
    <row r="614" spans="1:8" ht="14.25" customHeight="1">
      <c r="A614" s="49"/>
      <c r="B614" s="49"/>
      <c r="C614" s="49"/>
      <c r="D614" s="53">
        <v>9609</v>
      </c>
      <c r="E614" s="371" t="s">
        <v>1257</v>
      </c>
      <c r="F614" s="371"/>
      <c r="G614" s="371"/>
      <c r="H614" s="372"/>
    </row>
    <row r="615" spans="1:8" ht="14.25" customHeight="1">
      <c r="A615" s="49"/>
      <c r="B615" s="49"/>
      <c r="C615" s="49"/>
      <c r="D615" s="53">
        <v>9700</v>
      </c>
      <c r="E615" s="371" t="s">
        <v>302</v>
      </c>
      <c r="F615" s="371"/>
      <c r="G615" s="371"/>
      <c r="H615" s="372"/>
    </row>
    <row r="616" spans="1:8" ht="14.25" customHeight="1">
      <c r="A616" s="49"/>
      <c r="B616" s="49"/>
      <c r="C616" s="49"/>
      <c r="D616" s="53">
        <v>9810</v>
      </c>
      <c r="E616" s="371" t="s">
        <v>1258</v>
      </c>
      <c r="F616" s="371"/>
      <c r="G616" s="371"/>
      <c r="H616" s="372"/>
    </row>
    <row r="617" spans="1:8" ht="14.25" customHeight="1">
      <c r="A617" s="49"/>
      <c r="B617" s="49"/>
      <c r="C617" s="49"/>
      <c r="D617" s="53">
        <v>9820</v>
      </c>
      <c r="E617" s="371" t="s">
        <v>303</v>
      </c>
      <c r="F617" s="371"/>
      <c r="G617" s="371"/>
      <c r="H617" s="372"/>
    </row>
    <row r="618" spans="1:8" ht="14.25" customHeight="1">
      <c r="A618" s="49"/>
      <c r="B618" s="49"/>
      <c r="C618" s="49"/>
      <c r="D618" s="56">
        <v>9900</v>
      </c>
      <c r="E618" s="373" t="s">
        <v>1259</v>
      </c>
      <c r="F618" s="373"/>
      <c r="G618" s="373"/>
      <c r="H618" s="374"/>
    </row>
    <row r="619" ht="4.5" customHeight="1"/>
  </sheetData>
  <sheetProtection password="C79A" sheet="1" objects="1" scenarios="1"/>
  <mergeCells count="617">
    <mergeCell ref="E435:H435"/>
    <mergeCell ref="E436:H436"/>
    <mergeCell ref="E431:H431"/>
    <mergeCell ref="E432:H432"/>
    <mergeCell ref="E433:H433"/>
    <mergeCell ref="E434:H434"/>
    <mergeCell ref="E427:H427"/>
    <mergeCell ref="E428:H428"/>
    <mergeCell ref="E429:H429"/>
    <mergeCell ref="E430:H430"/>
    <mergeCell ref="E423:H423"/>
    <mergeCell ref="E424:H424"/>
    <mergeCell ref="E425:H425"/>
    <mergeCell ref="E426:H426"/>
    <mergeCell ref="E419:H419"/>
    <mergeCell ref="E420:H420"/>
    <mergeCell ref="E421:H421"/>
    <mergeCell ref="E422:H422"/>
    <mergeCell ref="E415:H415"/>
    <mergeCell ref="E416:H416"/>
    <mergeCell ref="E417:H417"/>
    <mergeCell ref="E418:H418"/>
    <mergeCell ref="E411:H411"/>
    <mergeCell ref="E412:H412"/>
    <mergeCell ref="E413:H413"/>
    <mergeCell ref="E414:H414"/>
    <mergeCell ref="E407:H407"/>
    <mergeCell ref="E408:H408"/>
    <mergeCell ref="E409:H409"/>
    <mergeCell ref="E410:H410"/>
    <mergeCell ref="E403:H403"/>
    <mergeCell ref="E404:H404"/>
    <mergeCell ref="E405:H405"/>
    <mergeCell ref="E406:H406"/>
    <mergeCell ref="E399:H399"/>
    <mergeCell ref="E400:H400"/>
    <mergeCell ref="E401:H401"/>
    <mergeCell ref="E402:H402"/>
    <mergeCell ref="E395:H395"/>
    <mergeCell ref="E396:H396"/>
    <mergeCell ref="E397:H397"/>
    <mergeCell ref="E398:H398"/>
    <mergeCell ref="E391:H391"/>
    <mergeCell ref="E392:H392"/>
    <mergeCell ref="E393:H393"/>
    <mergeCell ref="E394:H394"/>
    <mergeCell ref="E387:H387"/>
    <mergeCell ref="E388:H388"/>
    <mergeCell ref="E389:H389"/>
    <mergeCell ref="E390:H390"/>
    <mergeCell ref="E383:H383"/>
    <mergeCell ref="E384:H384"/>
    <mergeCell ref="E385:H385"/>
    <mergeCell ref="E386:H386"/>
    <mergeCell ref="E379:H379"/>
    <mergeCell ref="E380:H380"/>
    <mergeCell ref="E381:H381"/>
    <mergeCell ref="E382:H382"/>
    <mergeCell ref="E375:H375"/>
    <mergeCell ref="E376:H376"/>
    <mergeCell ref="E377:H377"/>
    <mergeCell ref="E378:H378"/>
    <mergeCell ref="E371:H371"/>
    <mergeCell ref="E372:H372"/>
    <mergeCell ref="E373:H373"/>
    <mergeCell ref="E374:H374"/>
    <mergeCell ref="E367:H367"/>
    <mergeCell ref="E368:H368"/>
    <mergeCell ref="E369:H369"/>
    <mergeCell ref="E370:H370"/>
    <mergeCell ref="E363:H363"/>
    <mergeCell ref="E364:H364"/>
    <mergeCell ref="E365:H365"/>
    <mergeCell ref="E366:H366"/>
    <mergeCell ref="E359:H359"/>
    <mergeCell ref="E360:H360"/>
    <mergeCell ref="E361:H361"/>
    <mergeCell ref="E362:H362"/>
    <mergeCell ref="E355:H355"/>
    <mergeCell ref="E356:H356"/>
    <mergeCell ref="E357:H357"/>
    <mergeCell ref="E358:H358"/>
    <mergeCell ref="E351:H351"/>
    <mergeCell ref="E352:H352"/>
    <mergeCell ref="E353:H353"/>
    <mergeCell ref="E354:H354"/>
    <mergeCell ref="E347:H347"/>
    <mergeCell ref="E348:H348"/>
    <mergeCell ref="E349:H349"/>
    <mergeCell ref="E350:H350"/>
    <mergeCell ref="E343:H343"/>
    <mergeCell ref="E344:H344"/>
    <mergeCell ref="E345:H345"/>
    <mergeCell ref="E346:H346"/>
    <mergeCell ref="E339:H339"/>
    <mergeCell ref="E340:H340"/>
    <mergeCell ref="E341:H341"/>
    <mergeCell ref="E342:H342"/>
    <mergeCell ref="E335:H335"/>
    <mergeCell ref="E336:H336"/>
    <mergeCell ref="E337:H337"/>
    <mergeCell ref="E338:H338"/>
    <mergeCell ref="E331:H331"/>
    <mergeCell ref="E332:H332"/>
    <mergeCell ref="E333:H333"/>
    <mergeCell ref="E334:H334"/>
    <mergeCell ref="E327:H327"/>
    <mergeCell ref="E328:H328"/>
    <mergeCell ref="E329:H329"/>
    <mergeCell ref="E330:H330"/>
    <mergeCell ref="E323:H323"/>
    <mergeCell ref="E324:H324"/>
    <mergeCell ref="E325:H325"/>
    <mergeCell ref="E326:H326"/>
    <mergeCell ref="E319:H319"/>
    <mergeCell ref="E320:H320"/>
    <mergeCell ref="E321:H321"/>
    <mergeCell ref="E322:H322"/>
    <mergeCell ref="E315:H315"/>
    <mergeCell ref="E316:H316"/>
    <mergeCell ref="E317:H317"/>
    <mergeCell ref="E318:H318"/>
    <mergeCell ref="E311:H311"/>
    <mergeCell ref="E312:H312"/>
    <mergeCell ref="E313:H313"/>
    <mergeCell ref="E314:H314"/>
    <mergeCell ref="E307:H307"/>
    <mergeCell ref="E308:H308"/>
    <mergeCell ref="E309:H309"/>
    <mergeCell ref="E310:H310"/>
    <mergeCell ref="E303:H303"/>
    <mergeCell ref="E304:H304"/>
    <mergeCell ref="E305:H305"/>
    <mergeCell ref="E306:H306"/>
    <mergeCell ref="E299:H299"/>
    <mergeCell ref="E300:H300"/>
    <mergeCell ref="E301:H301"/>
    <mergeCell ref="E302:H302"/>
    <mergeCell ref="E295:H295"/>
    <mergeCell ref="E296:H296"/>
    <mergeCell ref="E297:H297"/>
    <mergeCell ref="E298:H298"/>
    <mergeCell ref="E291:H291"/>
    <mergeCell ref="E292:H292"/>
    <mergeCell ref="E293:H293"/>
    <mergeCell ref="E294:H294"/>
    <mergeCell ref="E287:H287"/>
    <mergeCell ref="E288:H288"/>
    <mergeCell ref="E289:H289"/>
    <mergeCell ref="E290:H290"/>
    <mergeCell ref="E283:H283"/>
    <mergeCell ref="E284:H284"/>
    <mergeCell ref="E285:H285"/>
    <mergeCell ref="E286:H286"/>
    <mergeCell ref="E279:H279"/>
    <mergeCell ref="E280:H280"/>
    <mergeCell ref="E281:H281"/>
    <mergeCell ref="E282:H282"/>
    <mergeCell ref="E275:H275"/>
    <mergeCell ref="E276:H276"/>
    <mergeCell ref="E277:H277"/>
    <mergeCell ref="E278:H278"/>
    <mergeCell ref="E271:H271"/>
    <mergeCell ref="E272:H272"/>
    <mergeCell ref="E273:H273"/>
    <mergeCell ref="E274:H274"/>
    <mergeCell ref="E267:H267"/>
    <mergeCell ref="E268:H268"/>
    <mergeCell ref="E269:H269"/>
    <mergeCell ref="E270:H270"/>
    <mergeCell ref="E263:H263"/>
    <mergeCell ref="E264:H264"/>
    <mergeCell ref="E265:H265"/>
    <mergeCell ref="E266:H266"/>
    <mergeCell ref="E259:H259"/>
    <mergeCell ref="E260:H260"/>
    <mergeCell ref="E261:H261"/>
    <mergeCell ref="E262:H262"/>
    <mergeCell ref="E255:H255"/>
    <mergeCell ref="E256:H256"/>
    <mergeCell ref="E257:H257"/>
    <mergeCell ref="E258:H258"/>
    <mergeCell ref="E251:H251"/>
    <mergeCell ref="E252:H252"/>
    <mergeCell ref="E253:H253"/>
    <mergeCell ref="E254:H254"/>
    <mergeCell ref="E247:H247"/>
    <mergeCell ref="E248:H248"/>
    <mergeCell ref="E249:H249"/>
    <mergeCell ref="E250:H250"/>
    <mergeCell ref="E243:H243"/>
    <mergeCell ref="E244:H244"/>
    <mergeCell ref="E245:H245"/>
    <mergeCell ref="E246:H246"/>
    <mergeCell ref="E239:H239"/>
    <mergeCell ref="E240:H240"/>
    <mergeCell ref="E241:H241"/>
    <mergeCell ref="E242:H242"/>
    <mergeCell ref="E235:H235"/>
    <mergeCell ref="E236:H236"/>
    <mergeCell ref="E237:H237"/>
    <mergeCell ref="E238:H238"/>
    <mergeCell ref="E231:H231"/>
    <mergeCell ref="E232:H232"/>
    <mergeCell ref="E233:H233"/>
    <mergeCell ref="E234:H234"/>
    <mergeCell ref="E227:H227"/>
    <mergeCell ref="E228:H228"/>
    <mergeCell ref="E229:H229"/>
    <mergeCell ref="E230:H230"/>
    <mergeCell ref="E223:H223"/>
    <mergeCell ref="E224:H224"/>
    <mergeCell ref="E225:H225"/>
    <mergeCell ref="E226:H226"/>
    <mergeCell ref="E219:H219"/>
    <mergeCell ref="E220:H220"/>
    <mergeCell ref="E221:H221"/>
    <mergeCell ref="E222:H222"/>
    <mergeCell ref="E215:H215"/>
    <mergeCell ref="E216:H216"/>
    <mergeCell ref="E217:H217"/>
    <mergeCell ref="E218:H218"/>
    <mergeCell ref="E211:H211"/>
    <mergeCell ref="E212:H212"/>
    <mergeCell ref="E213:H213"/>
    <mergeCell ref="E214:H214"/>
    <mergeCell ref="E207:H207"/>
    <mergeCell ref="E208:H208"/>
    <mergeCell ref="E209:H209"/>
    <mergeCell ref="E210:H210"/>
    <mergeCell ref="E203:H203"/>
    <mergeCell ref="E204:H204"/>
    <mergeCell ref="E205:H205"/>
    <mergeCell ref="E206:H206"/>
    <mergeCell ref="E199:H199"/>
    <mergeCell ref="E200:H200"/>
    <mergeCell ref="E201:H201"/>
    <mergeCell ref="E202:H202"/>
    <mergeCell ref="E195:H195"/>
    <mergeCell ref="E196:H196"/>
    <mergeCell ref="E197:H197"/>
    <mergeCell ref="E198:H198"/>
    <mergeCell ref="E191:H191"/>
    <mergeCell ref="E192:H192"/>
    <mergeCell ref="E193:H193"/>
    <mergeCell ref="E194:H194"/>
    <mergeCell ref="E187:H187"/>
    <mergeCell ref="E188:H188"/>
    <mergeCell ref="E189:H189"/>
    <mergeCell ref="E190:H190"/>
    <mergeCell ref="E183:H183"/>
    <mergeCell ref="E184:H184"/>
    <mergeCell ref="E185:H185"/>
    <mergeCell ref="E186:H186"/>
    <mergeCell ref="E179:H179"/>
    <mergeCell ref="E180:H180"/>
    <mergeCell ref="E181:H181"/>
    <mergeCell ref="E182:H182"/>
    <mergeCell ref="E175:H175"/>
    <mergeCell ref="E176:H176"/>
    <mergeCell ref="E177:H177"/>
    <mergeCell ref="E178:H178"/>
    <mergeCell ref="E171:H171"/>
    <mergeCell ref="E172:H172"/>
    <mergeCell ref="E173:H173"/>
    <mergeCell ref="E174:H174"/>
    <mergeCell ref="E167:H167"/>
    <mergeCell ref="E168:H168"/>
    <mergeCell ref="E169:H169"/>
    <mergeCell ref="E170:H170"/>
    <mergeCell ref="E163:H163"/>
    <mergeCell ref="E164:H164"/>
    <mergeCell ref="E165:H165"/>
    <mergeCell ref="E166:H166"/>
    <mergeCell ref="E159:H159"/>
    <mergeCell ref="E160:H160"/>
    <mergeCell ref="E161:H161"/>
    <mergeCell ref="E162:H162"/>
    <mergeCell ref="E155:H155"/>
    <mergeCell ref="E156:H156"/>
    <mergeCell ref="E157:H157"/>
    <mergeCell ref="E158:H158"/>
    <mergeCell ref="E151:H151"/>
    <mergeCell ref="E152:H152"/>
    <mergeCell ref="E153:H153"/>
    <mergeCell ref="E154:H154"/>
    <mergeCell ref="E147:H147"/>
    <mergeCell ref="E148:H148"/>
    <mergeCell ref="E149:H149"/>
    <mergeCell ref="E150:H150"/>
    <mergeCell ref="E143:H143"/>
    <mergeCell ref="E144:H144"/>
    <mergeCell ref="E145:H145"/>
    <mergeCell ref="E146:H146"/>
    <mergeCell ref="E139:H139"/>
    <mergeCell ref="E140:H140"/>
    <mergeCell ref="E141:H141"/>
    <mergeCell ref="E142:H142"/>
    <mergeCell ref="E135:H135"/>
    <mergeCell ref="E136:H136"/>
    <mergeCell ref="E137:H137"/>
    <mergeCell ref="E138:H138"/>
    <mergeCell ref="E131:H131"/>
    <mergeCell ref="E132:H132"/>
    <mergeCell ref="E133:H133"/>
    <mergeCell ref="E134:H134"/>
    <mergeCell ref="E127:H127"/>
    <mergeCell ref="E128:H128"/>
    <mergeCell ref="E129:H129"/>
    <mergeCell ref="E130:H130"/>
    <mergeCell ref="E123:H123"/>
    <mergeCell ref="E124:H124"/>
    <mergeCell ref="E125:H125"/>
    <mergeCell ref="E126:H126"/>
    <mergeCell ref="E119:H119"/>
    <mergeCell ref="E120:H120"/>
    <mergeCell ref="E121:H121"/>
    <mergeCell ref="E122:H122"/>
    <mergeCell ref="E115:H115"/>
    <mergeCell ref="E116:H116"/>
    <mergeCell ref="E117:H117"/>
    <mergeCell ref="E118:H118"/>
    <mergeCell ref="E111:H111"/>
    <mergeCell ref="E112:H112"/>
    <mergeCell ref="E113:H113"/>
    <mergeCell ref="E114:H114"/>
    <mergeCell ref="E107:H107"/>
    <mergeCell ref="E108:H108"/>
    <mergeCell ref="E109:H109"/>
    <mergeCell ref="E110:H110"/>
    <mergeCell ref="E103:H103"/>
    <mergeCell ref="E104:H104"/>
    <mergeCell ref="E105:H105"/>
    <mergeCell ref="E106:H106"/>
    <mergeCell ref="E99:H99"/>
    <mergeCell ref="E100:H100"/>
    <mergeCell ref="E101:H101"/>
    <mergeCell ref="E102:H102"/>
    <mergeCell ref="E95:H95"/>
    <mergeCell ref="E96:H96"/>
    <mergeCell ref="E97:H97"/>
    <mergeCell ref="E98:H98"/>
    <mergeCell ref="E91:H91"/>
    <mergeCell ref="E92:H92"/>
    <mergeCell ref="E93:H93"/>
    <mergeCell ref="E94:H94"/>
    <mergeCell ref="E87:H87"/>
    <mergeCell ref="E88:H88"/>
    <mergeCell ref="E89:H89"/>
    <mergeCell ref="E90:H90"/>
    <mergeCell ref="E83:H83"/>
    <mergeCell ref="E84:H84"/>
    <mergeCell ref="E85:H85"/>
    <mergeCell ref="E86:H86"/>
    <mergeCell ref="E79:H79"/>
    <mergeCell ref="E80:H80"/>
    <mergeCell ref="E81:H81"/>
    <mergeCell ref="E82:H82"/>
    <mergeCell ref="E75:H75"/>
    <mergeCell ref="E76:H76"/>
    <mergeCell ref="E77:H77"/>
    <mergeCell ref="E78:H78"/>
    <mergeCell ref="E71:H71"/>
    <mergeCell ref="E72:H72"/>
    <mergeCell ref="E73:H73"/>
    <mergeCell ref="E74:H74"/>
    <mergeCell ref="E67:H67"/>
    <mergeCell ref="E68:H68"/>
    <mergeCell ref="E69:H69"/>
    <mergeCell ref="E70:H70"/>
    <mergeCell ref="E63:H63"/>
    <mergeCell ref="E64:H64"/>
    <mergeCell ref="E65:H65"/>
    <mergeCell ref="E66:H66"/>
    <mergeCell ref="E59:H59"/>
    <mergeCell ref="E60:H60"/>
    <mergeCell ref="E61:H61"/>
    <mergeCell ref="E62:H62"/>
    <mergeCell ref="E55:H55"/>
    <mergeCell ref="E56:H56"/>
    <mergeCell ref="E57:H57"/>
    <mergeCell ref="E58:H58"/>
    <mergeCell ref="E51:H51"/>
    <mergeCell ref="E52:H52"/>
    <mergeCell ref="E53:H53"/>
    <mergeCell ref="E54:H54"/>
    <mergeCell ref="E47:H47"/>
    <mergeCell ref="E48:H48"/>
    <mergeCell ref="E49:H49"/>
    <mergeCell ref="E50:H50"/>
    <mergeCell ref="E43:H43"/>
    <mergeCell ref="E44:H44"/>
    <mergeCell ref="E45:H45"/>
    <mergeCell ref="E46:H46"/>
    <mergeCell ref="E39:H39"/>
    <mergeCell ref="E40:H40"/>
    <mergeCell ref="E41:H41"/>
    <mergeCell ref="E42:H42"/>
    <mergeCell ref="E35:H35"/>
    <mergeCell ref="E36:H36"/>
    <mergeCell ref="E37:H37"/>
    <mergeCell ref="E38:H38"/>
    <mergeCell ref="E31:H31"/>
    <mergeCell ref="E32:H32"/>
    <mergeCell ref="E33:H33"/>
    <mergeCell ref="E34:H34"/>
    <mergeCell ref="E27:H27"/>
    <mergeCell ref="E28:H28"/>
    <mergeCell ref="E29:H29"/>
    <mergeCell ref="E30:H30"/>
    <mergeCell ref="E23:H23"/>
    <mergeCell ref="E24:H24"/>
    <mergeCell ref="E25:H25"/>
    <mergeCell ref="E26:H26"/>
    <mergeCell ref="E19:H19"/>
    <mergeCell ref="E20:H20"/>
    <mergeCell ref="E21:H21"/>
    <mergeCell ref="E22:H22"/>
    <mergeCell ref="E15:H15"/>
    <mergeCell ref="E16:H16"/>
    <mergeCell ref="E17:H17"/>
    <mergeCell ref="E18:H18"/>
    <mergeCell ref="E11:H11"/>
    <mergeCell ref="E12:H12"/>
    <mergeCell ref="E13:H13"/>
    <mergeCell ref="E14:H14"/>
    <mergeCell ref="E7:H7"/>
    <mergeCell ref="E8:H8"/>
    <mergeCell ref="E9:H9"/>
    <mergeCell ref="E10:H10"/>
    <mergeCell ref="E3:H3"/>
    <mergeCell ref="E4:H4"/>
    <mergeCell ref="E5:H5"/>
    <mergeCell ref="E6:H6"/>
    <mergeCell ref="E437:H437"/>
    <mergeCell ref="E438:H438"/>
    <mergeCell ref="E439:H439"/>
    <mergeCell ref="E440:H440"/>
    <mergeCell ref="E441:H441"/>
    <mergeCell ref="E442:H442"/>
    <mergeCell ref="E443:H443"/>
    <mergeCell ref="E444:H444"/>
    <mergeCell ref="E445:H445"/>
    <mergeCell ref="E446:H446"/>
    <mergeCell ref="E447:H447"/>
    <mergeCell ref="E448:H448"/>
    <mergeCell ref="E449:H449"/>
    <mergeCell ref="E450:H450"/>
    <mergeCell ref="E451:H451"/>
    <mergeCell ref="E452:H452"/>
    <mergeCell ref="E453:H453"/>
    <mergeCell ref="E454:H454"/>
    <mergeCell ref="E455:H455"/>
    <mergeCell ref="E456:H456"/>
    <mergeCell ref="E457:H457"/>
    <mergeCell ref="E458:H458"/>
    <mergeCell ref="E459:H459"/>
    <mergeCell ref="E460:H460"/>
    <mergeCell ref="E461:H461"/>
    <mergeCell ref="E462:H462"/>
    <mergeCell ref="E463:H463"/>
    <mergeCell ref="E464:H464"/>
    <mergeCell ref="E465:H465"/>
    <mergeCell ref="E466:H466"/>
    <mergeCell ref="E467:H467"/>
    <mergeCell ref="E468:H468"/>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81:H481"/>
    <mergeCell ref="E482:H482"/>
    <mergeCell ref="E483:H483"/>
    <mergeCell ref="E484:H484"/>
    <mergeCell ref="E485:H485"/>
    <mergeCell ref="E486:H486"/>
    <mergeCell ref="E487:H487"/>
    <mergeCell ref="E488:H488"/>
    <mergeCell ref="E489:H489"/>
    <mergeCell ref="E490:H490"/>
    <mergeCell ref="E491:H491"/>
    <mergeCell ref="E492:H492"/>
    <mergeCell ref="E493:H493"/>
    <mergeCell ref="E494:H494"/>
    <mergeCell ref="E495:H495"/>
    <mergeCell ref="E496:H496"/>
    <mergeCell ref="E497:H497"/>
    <mergeCell ref="E498:H498"/>
    <mergeCell ref="E499:H499"/>
    <mergeCell ref="E500:H500"/>
    <mergeCell ref="E501:H501"/>
    <mergeCell ref="E502:H502"/>
    <mergeCell ref="E503:H503"/>
    <mergeCell ref="E504:H504"/>
    <mergeCell ref="E505:H505"/>
    <mergeCell ref="E506:H506"/>
    <mergeCell ref="E507:H507"/>
    <mergeCell ref="E508:H508"/>
    <mergeCell ref="E509:H509"/>
    <mergeCell ref="E510:H510"/>
    <mergeCell ref="E511:H511"/>
    <mergeCell ref="E512:H512"/>
    <mergeCell ref="E513:H513"/>
    <mergeCell ref="E514:H514"/>
    <mergeCell ref="E515:H515"/>
    <mergeCell ref="E516:H516"/>
    <mergeCell ref="E517:H517"/>
    <mergeCell ref="E518:H518"/>
    <mergeCell ref="E519:H519"/>
    <mergeCell ref="E520:H520"/>
    <mergeCell ref="E521:H521"/>
    <mergeCell ref="E522:H522"/>
    <mergeCell ref="E523:H523"/>
    <mergeCell ref="E524:H524"/>
    <mergeCell ref="E525:H525"/>
    <mergeCell ref="E526:H526"/>
    <mergeCell ref="E527:H527"/>
    <mergeCell ref="E528:H528"/>
    <mergeCell ref="E529:H529"/>
    <mergeCell ref="E530:H530"/>
    <mergeCell ref="E531:H531"/>
    <mergeCell ref="E532:H532"/>
    <mergeCell ref="E533:H533"/>
    <mergeCell ref="E534:H534"/>
    <mergeCell ref="E535:H535"/>
    <mergeCell ref="E536:H536"/>
    <mergeCell ref="E537:H537"/>
    <mergeCell ref="E538:H538"/>
    <mergeCell ref="E539:H539"/>
    <mergeCell ref="E540:H540"/>
    <mergeCell ref="E541:H541"/>
    <mergeCell ref="E542:H542"/>
    <mergeCell ref="E543:H543"/>
    <mergeCell ref="E544:H544"/>
    <mergeCell ref="E545:H545"/>
    <mergeCell ref="E546:H546"/>
    <mergeCell ref="E547:H547"/>
    <mergeCell ref="E548:H548"/>
    <mergeCell ref="E549:H549"/>
    <mergeCell ref="E550:H550"/>
    <mergeCell ref="E551:H551"/>
    <mergeCell ref="E552:H552"/>
    <mergeCell ref="E553:H553"/>
    <mergeCell ref="E554:H554"/>
    <mergeCell ref="E555:H555"/>
    <mergeCell ref="E556:H556"/>
    <mergeCell ref="E557:H557"/>
    <mergeCell ref="E558:H558"/>
    <mergeCell ref="E559:H559"/>
    <mergeCell ref="E560:H560"/>
    <mergeCell ref="E561:H561"/>
    <mergeCell ref="E562:H562"/>
    <mergeCell ref="E563:H563"/>
    <mergeCell ref="E564:H564"/>
    <mergeCell ref="E565:H565"/>
    <mergeCell ref="E566:H566"/>
    <mergeCell ref="E567:H567"/>
    <mergeCell ref="E568:H568"/>
    <mergeCell ref="E569:H569"/>
    <mergeCell ref="E570:H570"/>
    <mergeCell ref="E571:H571"/>
    <mergeCell ref="E572:H572"/>
    <mergeCell ref="E573:H573"/>
    <mergeCell ref="E574:H574"/>
    <mergeCell ref="E575:H575"/>
    <mergeCell ref="E576:H576"/>
    <mergeCell ref="E577:H577"/>
    <mergeCell ref="E578:H578"/>
    <mergeCell ref="E579:H579"/>
    <mergeCell ref="E580:H580"/>
    <mergeCell ref="E581:H581"/>
    <mergeCell ref="E582:H582"/>
    <mergeCell ref="E583:H583"/>
    <mergeCell ref="E584:H584"/>
    <mergeCell ref="E585:H585"/>
    <mergeCell ref="E586:H586"/>
    <mergeCell ref="E587:H587"/>
    <mergeCell ref="E588:H588"/>
    <mergeCell ref="E589:H589"/>
    <mergeCell ref="E590:H590"/>
    <mergeCell ref="E591:H591"/>
    <mergeCell ref="E592:H592"/>
    <mergeCell ref="E593:H593"/>
    <mergeCell ref="E594:H594"/>
    <mergeCell ref="E595:H595"/>
    <mergeCell ref="E596:H596"/>
    <mergeCell ref="E597:H597"/>
    <mergeCell ref="E598:H598"/>
    <mergeCell ref="E599:H599"/>
    <mergeCell ref="E600:H600"/>
    <mergeCell ref="E601:H601"/>
    <mergeCell ref="E602:H602"/>
    <mergeCell ref="E603:H603"/>
    <mergeCell ref="E604:H604"/>
    <mergeCell ref="E612:H612"/>
    <mergeCell ref="E605:H605"/>
    <mergeCell ref="E606:H606"/>
    <mergeCell ref="E607:H607"/>
    <mergeCell ref="E608:H608"/>
    <mergeCell ref="E617:H617"/>
    <mergeCell ref="E618:H618"/>
    <mergeCell ref="A2:H2"/>
    <mergeCell ref="E613:H613"/>
    <mergeCell ref="E614:H614"/>
    <mergeCell ref="E615:H615"/>
    <mergeCell ref="E616:H616"/>
    <mergeCell ref="E609:H609"/>
    <mergeCell ref="E610:H610"/>
    <mergeCell ref="E611:H611"/>
  </mergeCells>
  <hyperlinks>
    <hyperlink ref="E1" location="Obrazac!A1" tooltip="Radni list Obrazac za unos podataka (AOP-a)" display="Obrazac"/>
    <hyperlink ref="F1" location="Kontrole!A1" tooltip="Lista kontrola na obrascu" display="Kontrole"/>
    <hyperlink ref="B1" location="Novosti!A1" tooltip="Novosti vezane uz FINA proizvode i obrasce" display="Novosti"/>
    <hyperlink ref="C1" location="Upute!A1" tooltip="Upute o popunjavanju obrasca S-PR-RAS" display="Upute"/>
    <hyperlink ref="G1" location="Sifre!A1" tooltip="Šifarnik gradova/općina i djelatnosti" display="Sifre"/>
    <hyperlink ref="D1" location="RefStr!A1" tooltip="Radni list Referetna stranica" display="Referentna stranica"/>
    <hyperlink ref="H1" location="Promjene!A1" tooltip="Lista promjena obrasca po verzijama" display="Promjen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dimension ref="A1:K13"/>
  <sheetViews>
    <sheetView showGridLines="0" showRowColHeaders="0" zoomScalePageLayoutView="0" workbookViewId="0" topLeftCell="A1">
      <pane ySplit="3" topLeftCell="BM4" activePane="bottomLeft" state="frozen"/>
      <selection pane="topLeft" activeCell="A1" sqref="A1"/>
      <selection pane="bottomLeft" activeCell="A1" sqref="A1"/>
    </sheetView>
  </sheetViews>
  <sheetFormatPr defaultColWidth="0" defaultRowHeight="12.75" zeroHeight="1"/>
  <cols>
    <col min="1" max="1" width="14.140625" style="4" customWidth="1"/>
    <col min="2" max="8" width="14.7109375" style="3" customWidth="1"/>
    <col min="9" max="9" width="1.1484375" style="3" customWidth="1"/>
    <col min="10" max="16384" width="0" style="3" hidden="1" customWidth="1"/>
  </cols>
  <sheetData>
    <row r="1" spans="1:8" ht="36.75" customHeight="1">
      <c r="A1" s="17" t="s">
        <v>15</v>
      </c>
      <c r="B1" s="18" t="s">
        <v>16</v>
      </c>
      <c r="C1" s="18" t="s">
        <v>165</v>
      </c>
      <c r="D1" s="18" t="s">
        <v>173</v>
      </c>
      <c r="E1" s="18" t="s">
        <v>41</v>
      </c>
      <c r="F1" s="18" t="s">
        <v>17</v>
      </c>
      <c r="G1" s="18" t="s">
        <v>1261</v>
      </c>
      <c r="H1" s="18" t="s">
        <v>18</v>
      </c>
    </row>
    <row r="2" spans="1:8" ht="46.5" customHeight="1">
      <c r="A2" s="396" t="s">
        <v>1594</v>
      </c>
      <c r="B2" s="397"/>
      <c r="C2" s="397"/>
      <c r="D2" s="397"/>
      <c r="E2" s="397"/>
      <c r="F2" s="397"/>
      <c r="G2" s="397"/>
      <c r="H2" s="398"/>
    </row>
    <row r="3" spans="1:8" ht="18" customHeight="1">
      <c r="A3" s="128" t="s">
        <v>1607</v>
      </c>
      <c r="B3" s="399" t="s">
        <v>1593</v>
      </c>
      <c r="C3" s="400"/>
      <c r="D3" s="400"/>
      <c r="E3" s="400"/>
      <c r="F3" s="400"/>
      <c r="G3" s="400"/>
      <c r="H3" s="401"/>
    </row>
    <row r="4" spans="1:11" ht="19.5" customHeight="1">
      <c r="A4" s="19" t="s">
        <v>695</v>
      </c>
      <c r="B4" s="402" t="s">
        <v>1260</v>
      </c>
      <c r="C4" s="403"/>
      <c r="D4" s="403"/>
      <c r="E4" s="403"/>
      <c r="F4" s="403"/>
      <c r="G4" s="403"/>
      <c r="H4" s="403"/>
      <c r="I4" s="129"/>
      <c r="J4" s="129"/>
      <c r="K4" s="130"/>
    </row>
    <row r="5" spans="1:11" ht="19.5" customHeight="1">
      <c r="A5" s="20" t="s">
        <v>1462</v>
      </c>
      <c r="B5" s="404" t="s">
        <v>1463</v>
      </c>
      <c r="C5" s="405"/>
      <c r="D5" s="405"/>
      <c r="E5" s="405"/>
      <c r="F5" s="405"/>
      <c r="G5" s="405"/>
      <c r="H5" s="405"/>
      <c r="I5" s="131"/>
      <c r="J5" s="131"/>
      <c r="K5" s="132"/>
    </row>
    <row r="6" spans="1:11" ht="30" customHeight="1">
      <c r="A6" s="20" t="s">
        <v>322</v>
      </c>
      <c r="B6" s="404" t="s">
        <v>469</v>
      </c>
      <c r="C6" s="405"/>
      <c r="D6" s="405"/>
      <c r="E6" s="405"/>
      <c r="F6" s="405"/>
      <c r="G6" s="405"/>
      <c r="H6" s="405"/>
      <c r="I6" s="131"/>
      <c r="J6" s="131"/>
      <c r="K6" s="132"/>
    </row>
    <row r="7" spans="1:11" ht="20.25" customHeight="1">
      <c r="A7" s="20" t="s">
        <v>1227</v>
      </c>
      <c r="B7" s="404" t="s">
        <v>1228</v>
      </c>
      <c r="C7" s="405"/>
      <c r="D7" s="405"/>
      <c r="E7" s="405"/>
      <c r="F7" s="405"/>
      <c r="G7" s="405"/>
      <c r="H7" s="405"/>
      <c r="I7" s="131"/>
      <c r="J7" s="131"/>
      <c r="K7" s="132"/>
    </row>
    <row r="8" spans="1:11" ht="19.5" customHeight="1">
      <c r="A8" s="20" t="s">
        <v>133</v>
      </c>
      <c r="B8" s="389" t="s">
        <v>134</v>
      </c>
      <c r="C8" s="390"/>
      <c r="D8" s="390"/>
      <c r="E8" s="390"/>
      <c r="F8" s="390"/>
      <c r="G8" s="390"/>
      <c r="H8" s="390"/>
      <c r="I8" s="131"/>
      <c r="J8" s="131"/>
      <c r="K8" s="132"/>
    </row>
    <row r="9" spans="1:11" ht="19.5" customHeight="1">
      <c r="A9" s="20" t="s">
        <v>201</v>
      </c>
      <c r="B9" s="389" t="s">
        <v>202</v>
      </c>
      <c r="C9" s="390"/>
      <c r="D9" s="390"/>
      <c r="E9" s="390"/>
      <c r="F9" s="390"/>
      <c r="G9" s="390"/>
      <c r="H9" s="390"/>
      <c r="I9" s="131"/>
      <c r="J9" s="131"/>
      <c r="K9" s="132"/>
    </row>
    <row r="10" spans="1:11" ht="19.5" customHeight="1">
      <c r="A10" s="20" t="s">
        <v>946</v>
      </c>
      <c r="B10" s="389" t="s">
        <v>947</v>
      </c>
      <c r="C10" s="390"/>
      <c r="D10" s="390"/>
      <c r="E10" s="390"/>
      <c r="F10" s="390"/>
      <c r="G10" s="390"/>
      <c r="H10" s="390"/>
      <c r="I10" s="131"/>
      <c r="J10" s="131"/>
      <c r="K10" s="132"/>
    </row>
    <row r="11" spans="1:11" ht="33.75" customHeight="1">
      <c r="A11" s="20" t="s">
        <v>122</v>
      </c>
      <c r="B11" s="393" t="s">
        <v>121</v>
      </c>
      <c r="C11" s="394"/>
      <c r="D11" s="394"/>
      <c r="E11" s="394"/>
      <c r="F11" s="394"/>
      <c r="G11" s="394"/>
      <c r="H11" s="395"/>
      <c r="I11" s="126"/>
      <c r="J11" s="126"/>
      <c r="K11" s="127"/>
    </row>
    <row r="12" spans="1:11" ht="33.75" customHeight="1">
      <c r="A12" s="20" t="s">
        <v>122</v>
      </c>
      <c r="B12" s="393" t="s">
        <v>200</v>
      </c>
      <c r="C12" s="394"/>
      <c r="D12" s="394"/>
      <c r="E12" s="394"/>
      <c r="F12" s="394"/>
      <c r="G12" s="394"/>
      <c r="H12" s="395"/>
      <c r="I12" s="126"/>
      <c r="J12" s="126"/>
      <c r="K12" s="127"/>
    </row>
    <row r="13" spans="1:11" ht="19.5" customHeight="1">
      <c r="A13" s="21" t="s">
        <v>2006</v>
      </c>
      <c r="B13" s="391" t="s">
        <v>2007</v>
      </c>
      <c r="C13" s="392"/>
      <c r="D13" s="392"/>
      <c r="E13" s="392"/>
      <c r="F13" s="392"/>
      <c r="G13" s="392"/>
      <c r="H13" s="392"/>
      <c r="I13" s="133"/>
      <c r="J13" s="133"/>
      <c r="K13" s="134"/>
    </row>
    <row r="14" ht="6" customHeight="1"/>
    <row r="15" ht="12.75" hidden="1"/>
    <row r="16" ht="12.75" hidden="1"/>
  </sheetData>
  <sheetProtection password="C79A" sheet="1" objects="1" scenarios="1"/>
  <mergeCells count="12">
    <mergeCell ref="A2:H2"/>
    <mergeCell ref="B8:H8"/>
    <mergeCell ref="B3:H3"/>
    <mergeCell ref="B4:H4"/>
    <mergeCell ref="B5:H5"/>
    <mergeCell ref="B6:H6"/>
    <mergeCell ref="B7:H7"/>
    <mergeCell ref="B10:H10"/>
    <mergeCell ref="B9:H9"/>
    <mergeCell ref="B13:H13"/>
    <mergeCell ref="B11:H11"/>
    <mergeCell ref="B12:H12"/>
  </mergeCells>
  <hyperlinks>
    <hyperlink ref="E1" location="Obrazac!A1" tooltip="Radni list Obrazac za unos podataka (AOP-a)" display="Obrazac"/>
    <hyperlink ref="F1" location="Kontrole!A1" tooltip="Lista kontrola na obrascu" display="Kontrole"/>
    <hyperlink ref="B1" location="Novosti!A1" tooltip="Novosti vezane uz FINA proizvode i obrasce" display="Novosti"/>
    <hyperlink ref="C1" location="Upute!A1" tooltip="Upute o popunjavanju obrasca S-PR-RAS" display="Upute"/>
    <hyperlink ref="G1" location="Sifre!A1" tooltip="Šifarnik gradova/općina i djelatnosti" display="Sifre"/>
    <hyperlink ref="D1" location="RefStr!A1" tooltip="Radni list Referetna stranica" display="Referentna stranica"/>
    <hyperlink ref="H1" location="Promjene!A1" tooltip="Lista promjena obrasca po verzijama" display="Promjene"/>
  </hyperlinks>
  <printOptions/>
  <pageMargins left="0.75" right="0.75" top="1" bottom="1" header="0.5" footer="0.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Željko Strunjak</cp:lastModifiedBy>
  <cp:lastPrinted>2014-04-02T11:04:08Z</cp:lastPrinted>
  <dcterms:created xsi:type="dcterms:W3CDTF">2001-11-21T09:32:18Z</dcterms:created>
  <dcterms:modified xsi:type="dcterms:W3CDTF">2014-04-08T09:51:08Z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